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Бюджет 2025-2027\Доходы\Поправки\Июль\"/>
    </mc:Choice>
  </mc:AlternateContent>
  <bookViews>
    <workbookView xWindow="-120" yWindow="-120" windowWidth="29040" windowHeight="15840"/>
  </bookViews>
  <sheets>
    <sheet name="Поправки июль" sheetId="1" r:id="rId1"/>
  </sheets>
  <definedNames>
    <definedName name="_xlnm.Print_Titles" localSheetId="0">'Поправки июль'!$5:$6</definedName>
    <definedName name="_xlnm.Print_Area" localSheetId="0">'Поправки июль'!$A$1:$R$136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9" i="1" l="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8" i="1"/>
  <c r="I9" i="1"/>
  <c r="I10" i="1"/>
  <c r="I11" i="1"/>
  <c r="I12" i="1"/>
  <c r="I13" i="1"/>
  <c r="I14" i="1"/>
  <c r="I15" i="1"/>
  <c r="I16" i="1"/>
  <c r="I17" i="1"/>
  <c r="I18" i="1"/>
  <c r="I19" i="1"/>
  <c r="I20"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2" i="1"/>
  <c r="I103" i="1"/>
  <c r="I104" i="1"/>
  <c r="I105" i="1"/>
  <c r="I106" i="1"/>
  <c r="I107" i="1"/>
  <c r="I108" i="1"/>
  <c r="I109" i="1"/>
  <c r="I110" i="1"/>
  <c r="I111" i="1"/>
  <c r="I112" i="1"/>
  <c r="I113" i="1"/>
  <c r="I114" i="1"/>
  <c r="I117" i="1"/>
  <c r="I118" i="1"/>
  <c r="I119" i="1"/>
  <c r="I120" i="1"/>
  <c r="I121" i="1"/>
  <c r="I122" i="1"/>
  <c r="I123" i="1"/>
  <c r="I124" i="1"/>
  <c r="I125" i="1"/>
  <c r="I126" i="1"/>
  <c r="I127" i="1"/>
  <c r="I128" i="1"/>
  <c r="I129" i="1"/>
  <c r="I130" i="1"/>
  <c r="I131" i="1"/>
  <c r="I132" i="1"/>
  <c r="I133" i="1"/>
  <c r="I134" i="1"/>
  <c r="I135" i="1"/>
  <c r="H9" i="1"/>
  <c r="H10" i="1"/>
  <c r="H11" i="1"/>
  <c r="H12" i="1"/>
  <c r="H13" i="1"/>
  <c r="H14" i="1"/>
  <c r="H15" i="1"/>
  <c r="H16" i="1"/>
  <c r="H17" i="1"/>
  <c r="H18" i="1"/>
  <c r="H19" i="1"/>
  <c r="H20"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2" i="1"/>
  <c r="H103" i="1"/>
  <c r="H104" i="1"/>
  <c r="H105" i="1"/>
  <c r="H106" i="1"/>
  <c r="H107" i="1"/>
  <c r="H108" i="1"/>
  <c r="H109" i="1"/>
  <c r="H110" i="1"/>
  <c r="H111" i="1"/>
  <c r="H112" i="1"/>
  <c r="H113" i="1"/>
  <c r="H114" i="1"/>
  <c r="H115" i="1"/>
  <c r="I115" i="1" s="1"/>
  <c r="H116" i="1"/>
  <c r="I116" i="1" s="1"/>
  <c r="H117" i="1"/>
  <c r="H118" i="1"/>
  <c r="H119" i="1"/>
  <c r="H120" i="1"/>
  <c r="H121" i="1"/>
  <c r="H122" i="1"/>
  <c r="H123" i="1"/>
  <c r="H124" i="1"/>
  <c r="H125" i="1"/>
  <c r="H126" i="1"/>
  <c r="H127" i="1"/>
  <c r="H128" i="1"/>
  <c r="H129" i="1"/>
  <c r="H130" i="1"/>
  <c r="H131" i="1"/>
  <c r="H132" i="1"/>
  <c r="H133" i="1"/>
  <c r="H134" i="1"/>
  <c r="H135" i="1"/>
  <c r="G58" i="1"/>
  <c r="F127" i="1" l="1"/>
  <c r="L127" i="1"/>
  <c r="L132" i="1" l="1"/>
  <c r="F132" i="1"/>
  <c r="L129" i="1"/>
  <c r="F129" i="1"/>
  <c r="F115" i="1"/>
  <c r="F92" i="1"/>
  <c r="F65" i="1" s="1"/>
  <c r="L62" i="1"/>
  <c r="L65" i="1"/>
  <c r="L101" i="1"/>
  <c r="L122" i="1"/>
  <c r="F122" i="1"/>
  <c r="F101" i="1"/>
  <c r="F62" i="1"/>
  <c r="L55" i="1"/>
  <c r="L48" i="1"/>
  <c r="L45" i="1"/>
  <c r="L43" i="1"/>
  <c r="L35" i="1"/>
  <c r="L26" i="1"/>
  <c r="K26" i="1"/>
  <c r="L21" i="1"/>
  <c r="L19" i="1"/>
  <c r="L9" i="1"/>
  <c r="F55" i="1"/>
  <c r="F48" i="1"/>
  <c r="F45" i="1"/>
  <c r="F43" i="1"/>
  <c r="F35" i="1"/>
  <c r="F26" i="1"/>
  <c r="F21" i="1"/>
  <c r="F19" i="1"/>
  <c r="F9" i="1"/>
  <c r="E113" i="1"/>
  <c r="J101" i="1"/>
  <c r="E48" i="1"/>
  <c r="G48" i="1"/>
  <c r="J48" i="1"/>
  <c r="K48" i="1"/>
  <c r="O48" i="1"/>
  <c r="P48" i="1"/>
  <c r="D48" i="1"/>
  <c r="J9" i="1"/>
  <c r="K9" i="1"/>
  <c r="O9" i="1"/>
  <c r="P9" i="1"/>
  <c r="E9" i="1"/>
  <c r="G9" i="1"/>
  <c r="D9" i="1"/>
  <c r="L61" i="1" l="1"/>
  <c r="L60" i="1" s="1"/>
  <c r="L136" i="1" s="1"/>
  <c r="F61" i="1"/>
  <c r="F60" i="1" s="1"/>
  <c r="F136" i="1" s="1"/>
  <c r="L8" i="1"/>
  <c r="F8" i="1"/>
  <c r="G132" i="1" l="1"/>
  <c r="E132" i="1"/>
  <c r="D132" i="1"/>
  <c r="G122" i="1"/>
  <c r="E19" i="1"/>
  <c r="G19" i="1"/>
  <c r="E21" i="1"/>
  <c r="G21" i="1"/>
  <c r="H21" i="1" s="1"/>
  <c r="I21" i="1" s="1"/>
  <c r="E26" i="1"/>
  <c r="G26" i="1"/>
  <c r="E35" i="1"/>
  <c r="G35" i="1"/>
  <c r="E45" i="1"/>
  <c r="G45" i="1"/>
  <c r="E43" i="1"/>
  <c r="G43" i="1"/>
  <c r="G55" i="1"/>
  <c r="P122" i="1"/>
  <c r="K122" i="1"/>
  <c r="E122" i="1"/>
  <c r="D122" i="1"/>
  <c r="O122" i="1"/>
  <c r="J122" i="1"/>
  <c r="G129" i="1"/>
  <c r="G65" i="1"/>
  <c r="E58" i="1"/>
  <c r="E55" i="1" s="1"/>
  <c r="J58" i="1"/>
  <c r="J55" i="1" s="1"/>
  <c r="K58" i="1"/>
  <c r="K55" i="1" s="1"/>
  <c r="O58" i="1"/>
  <c r="O55" i="1" s="1"/>
  <c r="P58" i="1"/>
  <c r="P55" i="1" s="1"/>
  <c r="D58" i="1"/>
  <c r="D55" i="1" s="1"/>
  <c r="E8" i="1" l="1"/>
  <c r="G8" i="1"/>
  <c r="H8" i="1" s="1"/>
  <c r="I8" i="1" s="1"/>
  <c r="O101" i="1"/>
  <c r="G101" i="1"/>
  <c r="H101" i="1" s="1"/>
  <c r="I101" i="1" s="1"/>
  <c r="D101" i="1"/>
  <c r="J65" i="1" l="1"/>
  <c r="D65" i="1"/>
  <c r="E65" i="1" l="1"/>
  <c r="P65" i="1"/>
  <c r="E101" i="1"/>
  <c r="K101" i="1"/>
  <c r="P101" i="1"/>
  <c r="K65" i="1"/>
  <c r="D19" i="1"/>
  <c r="G62" i="1" l="1"/>
  <c r="G61" i="1" s="1"/>
  <c r="H61" i="1" s="1"/>
  <c r="I61" i="1" s="1"/>
  <c r="E62" i="1"/>
  <c r="J62" i="1"/>
  <c r="J61" i="1" s="1"/>
  <c r="K62" i="1"/>
  <c r="K61" i="1" s="1"/>
  <c r="O62" i="1"/>
  <c r="O61" i="1" s="1"/>
  <c r="P62" i="1"/>
  <c r="D62" i="1"/>
  <c r="D61" i="1" s="1"/>
  <c r="P61" i="1" l="1"/>
  <c r="E61" i="1"/>
  <c r="G127" i="1" l="1"/>
  <c r="G60" i="1" s="1"/>
  <c r="G136" i="1" l="1"/>
  <c r="H136" i="1" s="1"/>
  <c r="I136" i="1" s="1"/>
  <c r="H60" i="1"/>
  <c r="I60" i="1" s="1"/>
  <c r="P132" i="1"/>
  <c r="P129" i="1"/>
  <c r="P127" i="1"/>
  <c r="P60" i="1" s="1"/>
  <c r="P45" i="1"/>
  <c r="P43" i="1"/>
  <c r="P35" i="1"/>
  <c r="P26" i="1"/>
  <c r="P21" i="1"/>
  <c r="P19" i="1"/>
  <c r="K132" i="1"/>
  <c r="K129" i="1"/>
  <c r="K127" i="1"/>
  <c r="K60" i="1" s="1"/>
  <c r="K45" i="1"/>
  <c r="K43" i="1"/>
  <c r="K35" i="1"/>
  <c r="K21" i="1"/>
  <c r="K19" i="1"/>
  <c r="E129" i="1"/>
  <c r="E127" i="1"/>
  <c r="E60" i="1" s="1"/>
  <c r="K8" i="1" l="1"/>
  <c r="P8" i="1"/>
  <c r="D129" i="1" l="1"/>
  <c r="D127" i="1"/>
  <c r="D45" i="1"/>
  <c r="D43" i="1"/>
  <c r="D35" i="1"/>
  <c r="D26" i="1"/>
  <c r="D21" i="1"/>
  <c r="D60" i="1" l="1"/>
  <c r="D8" i="1"/>
  <c r="E136" i="1"/>
  <c r="K136" i="1"/>
  <c r="P136" i="1" l="1"/>
  <c r="D136" i="1" l="1"/>
  <c r="J35" i="1" l="1"/>
  <c r="O35" i="1"/>
  <c r="J132" i="1" l="1"/>
  <c r="O132" i="1"/>
  <c r="O129" i="1"/>
  <c r="J127" i="1"/>
  <c r="O127" i="1"/>
  <c r="O60" i="1" s="1"/>
  <c r="J45" i="1"/>
  <c r="O45" i="1"/>
  <c r="J43" i="1"/>
  <c r="O43" i="1"/>
  <c r="J26" i="1"/>
  <c r="O26" i="1"/>
  <c r="J21" i="1"/>
  <c r="O21" i="1"/>
  <c r="J19" i="1"/>
  <c r="O19" i="1"/>
  <c r="O8" i="1" l="1"/>
  <c r="J129" i="1"/>
  <c r="J60" i="1" s="1"/>
  <c r="J8" i="1" l="1"/>
  <c r="O136" i="1" l="1"/>
  <c r="J136" i="1" l="1"/>
</calcChain>
</file>

<file path=xl/sharedStrings.xml><?xml version="1.0" encoding="utf-8"?>
<sst xmlns="http://schemas.openxmlformats.org/spreadsheetml/2006/main" count="297" uniqueCount="253">
  <si>
    <t>КБК</t>
  </si>
  <si>
    <t>1 00 00000 00 0000 000</t>
  </si>
  <si>
    <t>НАЛОГОВЫЕ И НЕНАЛОГОВЫЕ ДОХОДЫ</t>
  </si>
  <si>
    <t>1 01 00000 00 0000 000</t>
  </si>
  <si>
    <t>НАЛОГИ НА ПРИБЫЛЬ, ДОХОДЫ</t>
  </si>
  <si>
    <t>1 01 02010 01 0000 110</t>
  </si>
  <si>
    <t>1 01 02020 01 0000 110</t>
  </si>
  <si>
    <t>1 01 02030 01 0000 110</t>
  </si>
  <si>
    <t>1 01 02040 01 0000 110</t>
  </si>
  <si>
    <t>1 01 02080 01 0000 110</t>
  </si>
  <si>
    <t>1 03 00000 00 0000 000</t>
  </si>
  <si>
    <t>НАЛОГИ НА ТОВАРЫ (РАБОТЫ, УСЛУГИ), РЕАЛИЗУЕМЫЕ НА ТЕРРИТОРИИ РФ</t>
  </si>
  <si>
    <t>1 03 02000 01 0000 110</t>
  </si>
  <si>
    <t>Акцизы по подакцизным товарам (продукции), производимым на территории РФ</t>
  </si>
  <si>
    <t>1 05 00000 00 0000 000</t>
  </si>
  <si>
    <t>НАЛОГИ НА СОВОКУПНЫЙ ДОХОД</t>
  </si>
  <si>
    <t xml:space="preserve"> 1 05 01000 00 0000 110</t>
  </si>
  <si>
    <t>Налог, взимаемый в связи с применением упрощенной системы налогообложения</t>
  </si>
  <si>
    <t>1 05 02000 02 0000 110</t>
  </si>
  <si>
    <t>Единый налог на вмененный доход для отдельных видов деятельности</t>
  </si>
  <si>
    <t>1 05 03000 01 0000 110</t>
  </si>
  <si>
    <t>Единый сельскохозяйственный налог</t>
  </si>
  <si>
    <t>Налог, взимаемый в связи с применением патентной системы налогообложения</t>
  </si>
  <si>
    <t>1 06 00000 00 0000 000</t>
  </si>
  <si>
    <t>НАЛОГИ НА ИМУЩЕСТВО</t>
  </si>
  <si>
    <t>Налог на имущество физических лиц</t>
  </si>
  <si>
    <t>Налог на имущество организаций</t>
  </si>
  <si>
    <t>1 06 04011 02 0000 110</t>
  </si>
  <si>
    <t>Транспортный налог с организаций</t>
  </si>
  <si>
    <t>1 06 04012 02 0000 110</t>
  </si>
  <si>
    <t>Транспортный налог с физических лиц</t>
  </si>
  <si>
    <t>Земельный налог с организаций</t>
  </si>
  <si>
    <t xml:space="preserve">1 06 06040 00 0000 110 </t>
  </si>
  <si>
    <t>Земельный налог с физических лиц</t>
  </si>
  <si>
    <t>1 08 00000 00 0000 000</t>
  </si>
  <si>
    <t>ГОСУДАРСТВЕННАЯ ПОШЛИНА</t>
  </si>
  <si>
    <t>1 09 00000 00 0000 000</t>
  </si>
  <si>
    <t>ЗАДОЛЖЕННОСТЬ И ПЕРЕРАСЧЕТЫ ПО ОТМЕНЕННЫМ НАЛОГАМ,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</si>
  <si>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</si>
  <si>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</si>
  <si>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 xml:space="preserve">111 01040 04 0000 120 </t>
  </si>
  <si>
    <t>Доходы в виде прибыли, приходящиеся на доли в уставных (складочных) капиталах хозяйственных товариществ и обществ, или дивидендов по акциям, принадлежащим городским округам</t>
  </si>
  <si>
    <t>1 11 05024 04 0000 120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</si>
  <si>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t>
  </si>
  <si>
    <t xml:space="preserve"> 1 12 00000 00 0000 000</t>
  </si>
  <si>
    <t>ПЛАТЕЖИ ПРИ ПОЛЬЗОВАНИИ ПРИРОДНЫМИ РЕСУРСАМИ</t>
  </si>
  <si>
    <t>Плата за негативное воздействие на окружающую среду</t>
  </si>
  <si>
    <t>1 13 00000 00 0000 000</t>
  </si>
  <si>
    <t>ДОХОДЫ ОТ ОКАЗАНИЯ ПЛАТНЫХ УСЛУГ И КОМПЕНСАЦИИ ЗАТРАТ ГОСУДАРСТВА</t>
  </si>
  <si>
    <t>114  00000 00 0000 000</t>
  </si>
  <si>
    <t>ДОХОДЫ ОТ ПРОДАЖИ МАТЕРИАЛЬНЫХ И НЕМАТЕРИАЛЬНЫХ АКТИВОВ</t>
  </si>
  <si>
    <t>114  06024 04 0000 430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</si>
  <si>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</si>
  <si>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1 16 00000 00 0000 000</t>
  </si>
  <si>
    <t>ШТРАФЫ, САНКЦИИ, ВОЗМЕЩЕНИЕ УЩЕРБА</t>
  </si>
  <si>
    <t>1 17 00000 00 0000 000</t>
  </si>
  <si>
    <t>ПРОЧИЕ НЕНАЛОГОВЫЕ ДОХОДЫ</t>
  </si>
  <si>
    <t>1 17 01040 04 0000 180</t>
  </si>
  <si>
    <t>Невыясненные поступления, зачисляемые в бюджеты городских округов</t>
  </si>
  <si>
    <t>1 17 05040 04 0000 180</t>
  </si>
  <si>
    <t>Прочие неналоговые доходы бюджетов городских округов</t>
  </si>
  <si>
    <t xml:space="preserve">2 00 00000 00 0000 000 </t>
  </si>
  <si>
    <t xml:space="preserve">БЕЗВОЗМЕЗДНЫЕ ПОСТУПЛЕНИЯ </t>
  </si>
  <si>
    <t xml:space="preserve">2 02 00000 00 0000 000 </t>
  </si>
  <si>
    <t>БЕЗВОЗМЕЗДНЫЕ ПОСТУПЛЕНИЯ ОТ ДРУГИХ БЮДЖЕТОВ БЮДЖЕТНОЙ СИСТЕМЫ РОССИЙСКОЙ ФЕДЕРАЦИИ</t>
  </si>
  <si>
    <t>2 02 10000 00 0000 150</t>
  </si>
  <si>
    <t>2 02 20000 00 0000 150</t>
  </si>
  <si>
    <t>Субсидии бюджетам субъектов Российской Федерации и муниципальных образований (межбюджетные субсидии)</t>
  </si>
  <si>
    <t xml:space="preserve">Субсидии муниципальным образованиям Сахалинской области на создание условий для развития туризма </t>
  </si>
  <si>
    <t xml:space="preserve">Субсидии муниципальным образованиям Сахалинской области на софинансирование расходов муниципальных образований в сфере транспорта и дорожного хозяйства </t>
  </si>
  <si>
    <t xml:space="preserve">Субсидии муниципальным образованиям Сахалинской области на развитие агропромышленного комплекса </t>
  </si>
  <si>
    <t>R5110</t>
  </si>
  <si>
    <t>R4970</t>
  </si>
  <si>
    <t>2 02 30000 00 0000 150</t>
  </si>
  <si>
    <t>2 02 40000 00 0000 150</t>
  </si>
  <si>
    <t>Иные межбюджетные трансферты</t>
  </si>
  <si>
    <t>ПРОЧИЕ БЕЗВОЗМЕЗДНЫЕ ПОСТУПЛЕНИЯ</t>
  </si>
  <si>
    <t>2 18 00000 00 0000 000</t>
  </si>
  <si>
    <t>2 19 00000 00 0000 000</t>
  </si>
  <si>
    <t>ВОЗВРАТ ОСТАТКОВ СУБСИДИЙ, СУБВЕНЦИЙ И ИНЫХ МЕЖБЮДЖЕТНЫХ ТРАНСФЕРТОВ, ИМЕЮЩИХ ЦЕЛЕВОЕ НАЗНАЧЕНИЕ, ПРОШЛЫХ ЛЕТ</t>
  </si>
  <si>
    <t>ИТОГО ДОХОДОВ</t>
  </si>
  <si>
    <t>Наименование доходов</t>
  </si>
  <si>
    <t>R5190</t>
  </si>
  <si>
    <t>ЦСТ</t>
  </si>
  <si>
    <t>По проекту решения</t>
  </si>
  <si>
    <t>Отклонение от плана, утвержденного решением Собрания</t>
  </si>
  <si>
    <t>Плановые назначения на 2025 год</t>
  </si>
  <si>
    <t>Субвенция местным бюджетам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Сахалинской области</t>
  </si>
  <si>
    <t>Субвенция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</si>
  <si>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</si>
  <si>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защиты исконной среды обитания, традиционных образа жизни, хозяйственной деятельности и промыслов коренных малочисленных народов Севера, проживающих на территории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</si>
  <si>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</si>
  <si>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(Жилье детям-сиротам ФБ)</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</si>
  <si>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t>
  </si>
  <si>
    <t>Субвенция муниципальным образованиям Сахалинской области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t>
  </si>
  <si>
    <t>Субвенция муниципальным образованиям Сахалинской области на реализацию Закона Сахалинской области "О дополнительной гарантии молодежи, проживающей и работающей в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</si>
  <si>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созданию и организации деятельности комиссий по делам несовершеннолетних и защите их прав"</t>
  </si>
  <si>
    <t xml:space="preserve">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 </t>
  </si>
  <si>
    <t>Субвенция муниципальным образованиям Сахалинской области на реализацию Закона Сахалинской области "Об административных комиссиях в Сахалинской области"</t>
  </si>
  <si>
    <t>Субвенция муниципальным образованиям Сахалинской области на реализацию Закона Сахалинской области "О социальной поддежрке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</si>
  <si>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 получивших почетное звание "Заслуженный работник культуры Сахалинской области"</t>
  </si>
  <si>
    <t>Субсидии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</si>
  <si>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Субсидии муниципальным образованиям Сахалинской области на софинансирование капитальных вложений в объекты муниципальной собственности</t>
  </si>
  <si>
    <t>Субсидии муниципальным образованиям Сахалинской области на организацию электро-, тепло-, газоснабжения</t>
  </si>
  <si>
    <t>Субсидии муниципальным образованиям Сахалинской области на обеспечение населения качественным жильем</t>
  </si>
  <si>
    <t>Субсидии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</si>
  <si>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Субсидии муниципальным образованиям Сахалинской области на развитие физической культуры и спорта</t>
  </si>
  <si>
    <t>Субсидии муниципальным образованиям Сахалинской области на развитие образования</t>
  </si>
  <si>
    <t>Субсидии муниципальным образованиям Сахалинской области на поддержку муниципальных программ формирования современной городской среды (ФБ)</t>
  </si>
  <si>
    <t>Субсидии муниципальным образованиям Сахалинской области на поддержку муниципальных программ формирования современной городской среды (ОБ)</t>
  </si>
  <si>
    <t>Субсидии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</si>
  <si>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Субсидии муниципальным образованиям Сахалинской области на развитие культуры (Книжный фонд библиотек)</t>
  </si>
  <si>
    <t>Субсидии муниципальным образованиям Сахалинской области на проведение комплексных кадастровых работ</t>
  </si>
  <si>
    <t>Субсидии муниципальным образованиям Сахалинской области на развитие культуры (Техническое оснащение музея)</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</si>
  <si>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(Компенсация родительской платы)</t>
  </si>
  <si>
    <t>R5050</t>
  </si>
  <si>
    <t>Субсидии муниципальным образованиям Сахалинской области на реализацию мероприятий по созданию условий для управления многоквартирными домами</t>
  </si>
  <si>
    <t>1 01 02130 01 0000 110</t>
  </si>
  <si>
    <t>09505</t>
  </si>
  <si>
    <t>09605</t>
  </si>
  <si>
    <t>Плановые назначения на 2026 год</t>
  </si>
  <si>
    <t>Субсидии муниципальным образованиям Сахалинской области на развитие культуры (Лучшие работники сельских учреждений и сельские учреждения культуры)</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</si>
  <si>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(Организация и осуществление деятельности, недееспособные)</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</si>
  <si>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(Мебель, проезд, найм)</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</si>
  <si>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</si>
  <si>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Субсидии муниципальным образованиям Сахалинской области на развитие культуры</t>
  </si>
  <si>
    <t>Субсидии муниципальным образованиям Сахалинской области на улучшение жилищных условий молодых семей</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</si>
  <si>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(ЕГЭ)</t>
  </si>
  <si>
    <t>Субвенция муниципальным образованиям Сахалинской области из областного бюджета Сахалинской области, предоставляемая за счет субвенции областному бюджету Сахалинской области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</si>
  <si>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62260; R5181</t>
  </si>
  <si>
    <t>Иные межбюджетные трансферты муниципальным образованиям Сахалинской области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</si>
  <si>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Субсидии муниципальным образованиям Сахалинской области на реализацию инициативных проектов в Сахалинской области</t>
  </si>
  <si>
    <t>Субвенция муниципальным образованиям Сахалинской области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 (Вознаграждение приемным родителям и содержание ребенка в приемной семье)</t>
  </si>
  <si>
    <t>Инициативные платежи</t>
  </si>
  <si>
    <t>1 17 15000 00 0000 150</t>
  </si>
  <si>
    <t>Данные главных администраторов, уведомления СМФ и распоряжения ПСО (безвозмездные поступления)</t>
  </si>
  <si>
    <t>ПОСТУПЛЕНИЕ ДОХОДОВ ПО ГРУППАМ, ПОДГРУППАМ И СТАТЬЯМ БЮДЖЕТНОЙ КЛАССИФИКАЦИИ РФ</t>
  </si>
  <si>
    <t>В БЮДЖЕТ МО НОГЛИКСКИЙ МУНИЦИПАЛЬНЫЙ ОКРУГ САХАЛИНСКОЙ ОБЛАСТИ</t>
  </si>
  <si>
    <t>Плановые назначения на 2027 год</t>
  </si>
  <si>
    <t>1 05 04000 02 0000 110</t>
  </si>
  <si>
    <t>1 06 01000 00 0000 110</t>
  </si>
  <si>
    <t xml:space="preserve">1 06 02000 02 0000 110 </t>
  </si>
  <si>
    <t xml:space="preserve">1 06 06030 00 0000 110 </t>
  </si>
  <si>
    <t>1 11 05012 14 0000 120</t>
  </si>
  <si>
    <t>1 11 05074 14 0000 120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</si>
  <si>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</si>
  <si>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округов (за исключением земельных участков)</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</si>
  <si>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</si>
  <si>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</si>
  <si>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1 12 01000 01 0000 120</t>
  </si>
  <si>
    <t>1 13 01994 14 0000 130</t>
  </si>
  <si>
    <t>Прочие доходы от оказания платных услуг (работ) получателями средств бюджетов муниципальных округов</t>
  </si>
  <si>
    <t>1 13 02994 14 0000 130</t>
  </si>
  <si>
    <t>Прочие доходы от компенсации затрат бюджетов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</si>
  <si>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</si>
  <si>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</si>
  <si>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114  06012 14 0000 430</t>
  </si>
  <si>
    <t>1 17 15020 14 0000 150</t>
  </si>
  <si>
    <t>Инициативные платежи, зачисляемые в бюджеты муниципальных округов</t>
  </si>
  <si>
    <t>Дотации бюджетам бюджетной системы Российской Федерации</t>
  </si>
  <si>
    <t>2 02 15002 14 0000 150</t>
  </si>
  <si>
    <t>Дотации бюджетам муниципальных округов на поддержку мер по обеспечению сбалансированности бюджетов</t>
  </si>
  <si>
    <t>2 02 16549 14 0000 150</t>
  </si>
  <si>
    <t>Дотации (гранты) бюджетам муниципальных округов за достижение показателей деятельности органов местного самоуправления</t>
  </si>
  <si>
    <t>2 02 29999 14 0000 150</t>
  </si>
  <si>
    <t>Субсидии муниципальным образованиям Сахалинской области на реализацию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</si>
  <si>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2 02 25511 14 0000 150</t>
  </si>
  <si>
    <t>2 02 25519 14 0000 150</t>
  </si>
  <si>
    <t>55550; А5550; 9Д201</t>
  </si>
  <si>
    <t>2 02 25555 14 0000 150</t>
  </si>
  <si>
    <t>2 02 25027 14 0000 150</t>
  </si>
  <si>
    <t>2 02 25497 14 0000 150</t>
  </si>
  <si>
    <t>2 02 20077 14 0000 150</t>
  </si>
  <si>
    <t>Субсидии муниципальным образованиям Сахалинской области на реализацию мероприятий по ликвидации несанкционированных свалок</t>
  </si>
  <si>
    <t>Субсидии муниципальным образованиям Сахалинской области на реализацию мероприятий по обустройству (созданию) мест (площадок) накопления твердых коммунальных отходов</t>
  </si>
  <si>
    <t>Субсидии муниципальным образованиям Сахалинской области на реализацию мероприятий по созданию в субъектах РФ новых мест в общеобразовательных организациях</t>
  </si>
  <si>
    <t>2 02 25520 14 0000 150</t>
  </si>
  <si>
    <t>2 02 20299 14 0000 150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</si>
  <si>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</si>
  <si>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</si>
  <si>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2 02 20302 14 0000 150</t>
  </si>
  <si>
    <t>2 02 25590 14 0000 150</t>
  </si>
  <si>
    <t>2 02 20300 14 0000 150</t>
  </si>
  <si>
    <t>Субсидии бюджетам муниципальных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</si>
  <si>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2 02 20303 14 0000 150</t>
  </si>
  <si>
    <t>Субсидии бюджетам муниципальных округов на обеспечение мероприятий по модернизации систем коммунальной инфраструктуры за счет средств бюджетов</t>
  </si>
  <si>
    <t>2 02 25304 14 0000 150</t>
  </si>
  <si>
    <t>63540; R3040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</si>
  <si>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</si>
  <si>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бюджетной системы Российской Федерации</t>
  </si>
  <si>
    <t>2 02 30024 14 0000 150</t>
  </si>
  <si>
    <t>2 02 30029 14 0000 150</t>
  </si>
  <si>
    <t>2 02 35120 14 0000 150</t>
  </si>
  <si>
    <t>2 02 30027 14 0000 150</t>
  </si>
  <si>
    <t>2 02 35082 14 0000 150</t>
  </si>
  <si>
    <t>2 02 39999 14 0000 150</t>
  </si>
  <si>
    <t>2 02 45303 14 0000 150</t>
  </si>
  <si>
    <t>2 02 45505 14 0000 150</t>
  </si>
  <si>
    <t>Межбюджетные трансферты,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</si>
  <si>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 xml:space="preserve">2 02 45179 14 0000 150  </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</si>
  <si>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</si>
  <si>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</si>
  <si>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2 07 00000 00 0000 000</t>
  </si>
  <si>
    <t>2 07 04000 14 0000 150</t>
  </si>
  <si>
    <t>Прочие безвозмездные поступления в бюджеты муниципальных округов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</si>
  <si>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</si>
  <si>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округов от возврата бюджетными учреждениями остатков субсидий прошлых лет</t>
  </si>
  <si>
    <t xml:space="preserve">2 18 04010 14 0000 150 </t>
  </si>
  <si>
    <t xml:space="preserve">2 18 04030 14 0000 150 </t>
  </si>
  <si>
    <t>Доходы бюджетов муниципальных округов от возврата иными организациями остатков субсидий прошлых лет</t>
  </si>
  <si>
    <t>2 19 27112 14 0000 150</t>
  </si>
  <si>
    <t>2 19 60010 14 0000 150</t>
  </si>
  <si>
    <t>Возврат остатков субсидий на софинансирование капитальных вложений в объекты муниципальной собственности из бюджетов муниципальных округов</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</si>
  <si>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</si>
  <si>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1 11 05326 14 0000 120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</si>
  <si>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</si>
  <si>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2 02 25513 14 0000 150</t>
  </si>
  <si>
    <t>63170; 9Д102</t>
  </si>
  <si>
    <t>2 02 25576 14 0000 150</t>
  </si>
  <si>
    <t>Субсидии муниципальным образованиям Сахалинской области на обеспечение комплексного развития сельских территорий</t>
  </si>
  <si>
    <t>А5760; R5760</t>
  </si>
  <si>
    <t>63060; 51540</t>
  </si>
  <si>
    <t>2 02 25559 14 0000 150</t>
  </si>
  <si>
    <t>Субсидии муниципальным образованиям Сахалинской области на развитие образования (Оснащение предметных кабинетов общеобразовательных организаций средствами обучения и воспитания)</t>
  </si>
  <si>
    <t xml:space="preserve">2 19 25304 14 0000 150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</si>
  <si>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t>
  </si>
  <si>
    <t>Субсидии муниципальным образованиям Сахалинской области на развитие культуры (на развитие сети учреждений культурно-досугового типа)</t>
  </si>
  <si>
    <t>х</t>
  </si>
  <si>
    <t>НА 2025 - 2027 ГОДЫ (ПОПРАВКИ ИЮЛЬ)</t>
  </si>
  <si>
    <t>Утверждено решением Собрания МО от 13.12.24 № 36 (в ред. от  20.03.25 № 51)</t>
  </si>
  <si>
    <t>1 01 02150 01 0000 110</t>
  </si>
  <si>
    <t>Налог на доходы физических лиц в части суммы налога, превышающей 702 тыс. рублей, относящейся к части налоговой базы, превышающей 5 млн рублей и составляющей не более 20 млн рублей (за исключением налога на доходы физических лиц в отношении доходов, указанных в абзаце 39 ст. 50 БК РФ, налога на доходы физических лиц в части суммы налога, превышающей 312 тыс. рублей, относящейся к сумме налоговых баз, указанных в п. 6 ст. 210 НК РФ, превышающей 2,4 млн рублей (за исключением налога на доходы физических лиц в отношении доходов, указанных в абзацах 35 и 36 ст. 50 БК РФ), а также налога на доходы физических лиц в отношении доходов физических лиц, не являющихся налоговыми резидентами РФ, указанных в абзаце 9 п. 3 ст. 224 НК РФ, в части суммы налога, превышающей 312 тыс. рублей, относящейся к части налоговой базы, превышающей 2,4 млн рублей)</t>
  </si>
  <si>
    <t>1 01 02210 01 0000 110</t>
  </si>
  <si>
    <t>Налог на доходы физических лиц в части суммы налога, относящейся к налоговой базе, указанной в п. 6.2 ст. 210 НК РФ, не превышающей 5 млн рублей</t>
  </si>
  <si>
    <t>1 01 02230 01 0000 110</t>
  </si>
  <si>
    <t>Налог на доходы физических лиц в части суммы налога, превышающей 650 тыс. рублей, относящейся к налоговой базе, указанной в п. 6.2 ст. 210 НК РФ, превышающей 5 млн рублей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</si>
  <si>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НК РФ, а также доходов от долевого участия в организации, полученных физическим лицом - налоговым резидентом РФ в виде дивидендов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РФ,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</si>
  <si>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 227 НК РФ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t>
  </si>
  <si>
    <t>Налог на доходы физических лиц с доходов, полученных физическими лицами в соответствии со ст. 228 НК РФ (за исключением доходов от долевого участия в организации, полученных физическим лицом - налоговым резидентом РФ в виде дивидендов)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</si>
  <si>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 227.1 НК РФ</t>
  </si>
  <si>
    <t>Налог на доходы физических лиц в части суммы налога, превышающей 650 тыс. рублей, относящейся к части налоговой базы, превышающей 5 млн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РФ в виде дивидендов) за налоговые периоды до 01.01.2025, а также налог на доходы физических лиц в части суммы налога, превышающей 312 тыс. рублей, относящейся к части налоговой базы, превышающей 2,4 млн рублей и составляющей не более 5 млн рублей (за исключением налога на доходы физических лиц в отношении доходов, указанных в абзаце 39 ст. 50 БК РФ, налога на доходы физических лиц в части суммы налога, превышающей 312 тыс. рублей, относящейся к сумме налоговых баз, указанных в п. 6 ст. 210 НК РФ, превышающей 2,4 млн рублей (за исключением налога на доходы физических лиц в отношении доходов, указанных в абзацах 35 и 36 ст. 50 БК РФ), а также налога на доходы физических лиц в отношении доходов физических лиц, не являющихся налоговыми резидентами РФ, указанных в абзаце 9 п. 3 ст. 224 НК РФ, в части суммы налога, превышающей 312 тыс. рублей, относящейся к части налоговой базы, превышающей 2,4 млн рублей) за налоговые периоды после 01.01.2025</t>
  </si>
  <si>
    <t>Налог на доходы физических лиц в отношении доходов от долевого участия в организации, полученных физическим лицом - налоговым резидентом РФ в виде дивидендов (в части суммы налога, не превышающей 650 тыс. рублей за налоговые периоды до 01.01.2025, а также в части суммы налога, не превышающей 312 тыс. рублей за налоговые периоды после 01.01.2025)</t>
  </si>
  <si>
    <t>Плата по соглашениям об установлении сервитута, заключенным органами исполнительной власти субъектов РФ,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муниципальных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РФ</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</si>
  <si>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</si>
  <si>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</si>
  <si>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</si>
  <si>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</si>
  <si>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</si>
  <si>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</si>
  <si>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Уведомления ЗСО № 30-ЗО от 08.04.25</t>
  </si>
  <si>
    <t>55590;   А5590</t>
  </si>
  <si>
    <t>55130; 55190</t>
  </si>
  <si>
    <t>Уведомления ЗСО № 51-ЗО от 16.06.25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</si>
</sst>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7" x14ac:knownFonts="1">
    <font>
      <sz val="11"/>
      <color theme="1"/>
      <name val="Calibri"/>
      <family val="2"/>
      <charset val="204"/>
      <scheme val="minor"/>
    </font>
    <font>
      <sz val="10"/>
      <name val="Arial"/>
      <family val="2"/>
      <charset val="204"/>
    </font>
    <font>
      <sz val="11"/>
      <name val="Calibri"/>
      <family val="2"/>
    </font>
    <font>
      <sz val="14"/>
      <name val="Times New Roman"/>
      <family val="1"/>
      <charset val="204"/>
    </font>
    <font>
      <sz val="8"/>
      <color rgb="FF000000"/>
      <name val="Arial Cyr"/>
    </font>
    <font>
      <sz val="14"/>
      <color theme="1"/>
      <name val="Calibri"/>
      <family val="2"/>
      <charset val="204"/>
      <scheme val="minor"/>
    </font>
    <font>
      <sz val="14"/>
      <name val="Calibri"/>
      <family val="2"/>
      <charset val="204"/>
      <scheme val="minor"/>
    </font>
    <font>
      <sz val="14"/>
      <name val="Times New Roman"/>
      <family val="1"/>
    </font>
    <font>
      <sz val="14"/>
      <color theme="1"/>
      <name val="Times New Roman"/>
      <family val="1"/>
      <charset val="204"/>
    </font>
    <font>
      <sz val="14"/>
      <color indexed="8"/>
      <name val="Times New Roman"/>
      <family val="1"/>
      <charset val="204"/>
    </font>
    <font>
      <sz val="14"/>
      <name val="Times New Roman CYR"/>
      <family val="1"/>
      <charset val="204"/>
    </font>
    <font>
      <sz val="14"/>
      <name val="Times New Roman Cyr"/>
      <charset val="204"/>
    </font>
    <font>
      <sz val="14"/>
      <color indexed="8"/>
      <name val="Times New Roman"/>
      <family val="1"/>
    </font>
    <font>
      <sz val="14"/>
      <color rgb="FF000000"/>
      <name val="Times New Roman"/>
      <family val="1"/>
      <charset val="204"/>
    </font>
    <font>
      <b/>
      <sz val="14"/>
      <color theme="1"/>
      <name val="Times New Roman"/>
      <family val="1"/>
      <charset val="204"/>
    </font>
    <font>
      <b/>
      <sz val="14"/>
      <color theme="1"/>
      <name val="Calibri"/>
      <family val="2"/>
      <charset val="204"/>
      <scheme val="minor"/>
    </font>
    <font>
      <sz val="13"/>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4">
    <xf numFmtId="0" fontId="0" fillId="0" borderId="0"/>
    <xf numFmtId="0" fontId="1" fillId="0" borderId="0"/>
    <xf numFmtId="0" fontId="2" fillId="0" borderId="0"/>
    <xf numFmtId="0" fontId="4" fillId="0" borderId="8">
      <alignment vertical="top" wrapText="1"/>
    </xf>
  </cellStyleXfs>
  <cellXfs count="66">
    <xf numFmtId="0" fontId="0" fillId="0" borderId="0" xfId="0"/>
    <xf numFmtId="0" fontId="16" fillId="0" borderId="2" xfId="1" applyFont="1" applyFill="1" applyBorder="1" applyAlignment="1">
      <alignment horizontal="left" wrapText="1"/>
    </xf>
    <xf numFmtId="165" fontId="3" fillId="0" borderId="2" xfId="1" applyNumberFormat="1" applyFont="1" applyFill="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2" applyFont="1" applyFill="1" applyBorder="1" applyProtection="1">
      <protection locked="0"/>
    </xf>
    <xf numFmtId="164" fontId="7" fillId="0" borderId="2" xfId="0" applyNumberFormat="1" applyFont="1" applyFill="1" applyBorder="1" applyAlignment="1">
      <alignment horizontal="center" vertical="top" wrapText="1"/>
    </xf>
    <xf numFmtId="1" fontId="3" fillId="0" borderId="2" xfId="0" applyNumberFormat="1" applyFont="1" applyFill="1" applyBorder="1" applyAlignment="1">
      <alignment horizontal="center"/>
    </xf>
    <xf numFmtId="165" fontId="3" fillId="0" borderId="2" xfId="0" applyNumberFormat="1" applyFont="1" applyFill="1" applyBorder="1" applyAlignment="1" applyProtection="1">
      <alignment horizontal="right" wrapText="1"/>
      <protection locked="0"/>
    </xf>
    <xf numFmtId="165" fontId="7" fillId="0" borderId="2" xfId="1" applyNumberFormat="1" applyFont="1" applyFill="1" applyBorder="1" applyAlignment="1">
      <alignment horizontal="right"/>
    </xf>
    <xf numFmtId="165" fontId="10" fillId="0" borderId="2" xfId="1" applyNumberFormat="1" applyFont="1" applyFill="1" applyBorder="1" applyAlignment="1">
      <alignment horizontal="right"/>
    </xf>
    <xf numFmtId="165" fontId="8" fillId="0" borderId="2" xfId="0" applyNumberFormat="1" applyFont="1" applyFill="1" applyBorder="1" applyAlignment="1">
      <alignment horizontal="right"/>
    </xf>
    <xf numFmtId="0" fontId="5" fillId="0" borderId="0" xfId="0" applyFont="1" applyFill="1" applyAlignment="1">
      <alignment horizontal="right"/>
    </xf>
    <xf numFmtId="164" fontId="3" fillId="0" borderId="2" xfId="0" applyNumberFormat="1" applyFont="1" applyFill="1" applyBorder="1" applyAlignment="1">
      <alignment horizontal="center" vertical="top" wrapText="1"/>
    </xf>
    <xf numFmtId="165" fontId="8" fillId="0" borderId="2" xfId="0" applyNumberFormat="1" applyFont="1" applyFill="1" applyBorder="1"/>
    <xf numFmtId="0" fontId="3" fillId="0" borderId="0" xfId="1" applyFont="1" applyFill="1" applyAlignment="1">
      <alignment horizontal="right" wrapText="1"/>
    </xf>
    <xf numFmtId="0" fontId="3" fillId="0" borderId="2" xfId="1" applyFont="1" applyFill="1" applyBorder="1" applyAlignment="1">
      <alignment horizontal="center"/>
    </xf>
    <xf numFmtId="0" fontId="5" fillId="0" borderId="0" xfId="0" applyFont="1" applyFill="1"/>
    <xf numFmtId="0" fontId="8" fillId="0" borderId="2" xfId="0" applyFont="1" applyFill="1" applyBorder="1" applyAlignment="1">
      <alignment horizontal="center"/>
    </xf>
    <xf numFmtId="164" fontId="5" fillId="0" borderId="0" xfId="0" applyNumberFormat="1" applyFont="1" applyFill="1" applyAlignment="1">
      <alignment horizontal="right"/>
    </xf>
    <xf numFmtId="0" fontId="5" fillId="0" borderId="0" xfId="0" applyFont="1" applyFill="1" applyAlignment="1">
      <alignment horizontal="left" vertical="center"/>
    </xf>
    <xf numFmtId="0" fontId="3" fillId="0" borderId="0" xfId="1" applyFont="1" applyFill="1" applyAlignment="1">
      <alignment wrapText="1"/>
    </xf>
    <xf numFmtId="164" fontId="6" fillId="0" borderId="0" xfId="0" applyNumberFormat="1" applyFont="1" applyFill="1" applyAlignment="1">
      <alignment horizontal="right"/>
    </xf>
    <xf numFmtId="0" fontId="3" fillId="0" borderId="2" xfId="1" applyFont="1" applyFill="1" applyBorder="1" applyAlignment="1">
      <alignment horizontal="center" vertical="center"/>
    </xf>
    <xf numFmtId="0" fontId="3" fillId="0" borderId="2" xfId="1" applyFont="1" applyFill="1" applyBorder="1" applyAlignment="1">
      <alignment horizontal="left" wrapText="1"/>
    </xf>
    <xf numFmtId="0" fontId="8" fillId="0" borderId="2" xfId="0" applyFont="1" applyFill="1" applyBorder="1" applyAlignment="1">
      <alignment horizontal="left" wrapText="1"/>
    </xf>
    <xf numFmtId="0" fontId="7" fillId="0" borderId="2" xfId="1" applyFont="1" applyFill="1" applyBorder="1" applyAlignment="1">
      <alignment horizontal="center"/>
    </xf>
    <xf numFmtId="0" fontId="7" fillId="0" borderId="2" xfId="1" applyFont="1" applyFill="1" applyBorder="1" applyAlignment="1">
      <alignment horizontal="left"/>
    </xf>
    <xf numFmtId="0" fontId="7" fillId="0" borderId="2" xfId="1" applyFont="1" applyFill="1" applyBorder="1" applyAlignment="1">
      <alignment horizontal="left" wrapText="1"/>
    </xf>
    <xf numFmtId="0" fontId="9" fillId="0" borderId="2" xfId="1" applyFont="1" applyFill="1" applyBorder="1" applyAlignment="1">
      <alignment horizontal="center"/>
    </xf>
    <xf numFmtId="0" fontId="9" fillId="0" borderId="2" xfId="1" applyFont="1" applyFill="1" applyBorder="1" applyAlignment="1">
      <alignment horizontal="left" wrapText="1"/>
    </xf>
    <xf numFmtId="0" fontId="10" fillId="0" borderId="2" xfId="1" applyFont="1" applyFill="1" applyBorder="1" applyAlignment="1">
      <alignment horizontal="center"/>
    </xf>
    <xf numFmtId="0" fontId="10" fillId="0" borderId="2" xfId="1" applyFont="1" applyFill="1" applyBorder="1" applyAlignment="1">
      <alignment horizontal="left" wrapText="1"/>
    </xf>
    <xf numFmtId="49" fontId="3" fillId="0" borderId="2" xfId="1" applyNumberFormat="1" applyFont="1" applyFill="1" applyBorder="1" applyAlignment="1">
      <alignment horizontal="center"/>
    </xf>
    <xf numFmtId="0" fontId="3" fillId="0" borderId="2" xfId="0" applyFont="1" applyFill="1" applyBorder="1" applyAlignment="1" applyProtection="1">
      <alignment horizontal="center"/>
      <protection locked="0"/>
    </xf>
    <xf numFmtId="0" fontId="3" fillId="0" borderId="2" xfId="0" applyFont="1" applyFill="1" applyBorder="1" applyAlignment="1" applyProtection="1">
      <alignment horizontal="left" wrapText="1" justifyLastLine="1"/>
      <protection locked="0"/>
    </xf>
    <xf numFmtId="0" fontId="11" fillId="0" borderId="2" xfId="1" applyFont="1" applyFill="1" applyBorder="1" applyAlignment="1">
      <alignment horizontal="center"/>
    </xf>
    <xf numFmtId="0" fontId="11" fillId="0" borderId="2" xfId="1" applyFont="1" applyFill="1" applyBorder="1" applyAlignment="1">
      <alignment horizontal="left" wrapText="1"/>
    </xf>
    <xf numFmtId="0" fontId="12" fillId="0" borderId="2" xfId="1" applyFont="1" applyFill="1" applyBorder="1" applyAlignment="1">
      <alignment horizontal="left" wrapText="1"/>
    </xf>
    <xf numFmtId="0" fontId="8" fillId="0" borderId="2" xfId="0" applyFont="1" applyFill="1" applyBorder="1" applyAlignment="1">
      <alignment horizontal="right"/>
    </xf>
    <xf numFmtId="0" fontId="8" fillId="0" borderId="2" xfId="0" applyFont="1" applyFill="1" applyBorder="1" applyAlignment="1">
      <alignment horizontal="right" wrapText="1"/>
    </xf>
    <xf numFmtId="0" fontId="8" fillId="0" borderId="2" xfId="0" applyFont="1" applyFill="1" applyBorder="1"/>
    <xf numFmtId="0" fontId="3" fillId="0" borderId="2" xfId="1" applyFont="1" applyFill="1" applyBorder="1" applyAlignment="1">
      <alignment horizontal="center" wrapText="1"/>
    </xf>
    <xf numFmtId="0" fontId="3" fillId="0" borderId="2" xfId="1" applyFont="1" applyFill="1" applyBorder="1" applyAlignment="1">
      <alignment horizontal="right" wrapText="1"/>
    </xf>
    <xf numFmtId="0" fontId="3" fillId="0" borderId="2" xfId="1" applyFont="1" applyFill="1" applyBorder="1" applyAlignment="1">
      <alignment wrapText="1"/>
    </xf>
    <xf numFmtId="0" fontId="13" fillId="0" borderId="2" xfId="0" applyFont="1" applyFill="1" applyBorder="1" applyAlignment="1">
      <alignment horizontal="left" wrapText="1"/>
    </xf>
    <xf numFmtId="0" fontId="8" fillId="0" borderId="2" xfId="0" applyFont="1" applyFill="1" applyBorder="1" applyAlignment="1">
      <alignment wrapText="1"/>
    </xf>
    <xf numFmtId="49" fontId="8" fillId="0" borderId="2" xfId="0" applyNumberFormat="1" applyFont="1" applyFill="1" applyBorder="1" applyAlignment="1">
      <alignment horizontal="right"/>
    </xf>
    <xf numFmtId="0" fontId="3" fillId="0" borderId="2" xfId="1" applyFont="1" applyFill="1" applyBorder="1" applyAlignment="1">
      <alignment horizontal="left" vertical="center" wrapText="1"/>
    </xf>
    <xf numFmtId="49" fontId="8" fillId="0" borderId="2" xfId="0" applyNumberFormat="1" applyFont="1" applyFill="1" applyBorder="1" applyAlignment="1">
      <alignment horizontal="right" wrapText="1"/>
    </xf>
    <xf numFmtId="0" fontId="3" fillId="0" borderId="2" xfId="0" applyFont="1" applyFill="1" applyBorder="1" applyAlignment="1">
      <alignment horizontal="right" wrapText="1"/>
    </xf>
    <xf numFmtId="165" fontId="5" fillId="0" borderId="0" xfId="0" applyNumberFormat="1" applyFont="1" applyFill="1"/>
    <xf numFmtId="0" fontId="14" fillId="0" borderId="2" xfId="0" applyFont="1" applyFill="1" applyBorder="1"/>
    <xf numFmtId="0" fontId="15" fillId="0" borderId="0" xfId="0" applyFont="1" applyFill="1"/>
    <xf numFmtId="0" fontId="3" fillId="0" borderId="2" xfId="1" applyFont="1" applyFill="1" applyBorder="1" applyAlignment="1">
      <alignment horizontal="left"/>
    </xf>
    <xf numFmtId="0" fontId="3" fillId="0" borderId="0" xfId="0" applyFont="1" applyFill="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justifyLastLine="1"/>
    </xf>
    <xf numFmtId="0" fontId="7" fillId="0" borderId="3" xfId="0" applyFont="1" applyFill="1" applyBorder="1" applyAlignment="1">
      <alignment horizontal="center" vertical="center" justifyLastLine="1"/>
    </xf>
    <xf numFmtId="0" fontId="7" fillId="0" borderId="4" xfId="0" applyFont="1" applyFill="1" applyBorder="1" applyAlignment="1">
      <alignment horizontal="center" vertical="center" justifyLastLine="1"/>
    </xf>
    <xf numFmtId="164" fontId="7" fillId="0" borderId="5" xfId="0" applyNumberFormat="1" applyFont="1" applyFill="1" applyBorder="1" applyAlignment="1">
      <alignment horizontal="center" vertical="center" wrapText="1"/>
    </xf>
    <xf numFmtId="164" fontId="7" fillId="0" borderId="6" xfId="0" applyNumberFormat="1" applyFont="1" applyFill="1" applyBorder="1" applyAlignment="1">
      <alignment horizontal="center" vertical="center" wrapText="1"/>
    </xf>
    <xf numFmtId="164" fontId="7" fillId="0" borderId="7" xfId="0" applyNumberFormat="1"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164" fontId="3" fillId="0" borderId="6"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3" fillId="0" borderId="1" xfId="2" applyFont="1" applyFill="1" applyBorder="1" applyAlignment="1" applyProtection="1">
      <alignment horizontal="right"/>
      <protection locked="0"/>
    </xf>
  </cellXfs>
  <cellStyles count="4">
    <cellStyle name="xl27" xfId="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136"/>
  <sheetViews>
    <sheetView tabSelected="1" topLeftCell="A127" zoomScale="90" zoomScaleNormal="90" zoomScaleSheetLayoutView="80" workbookViewId="0">
      <selection activeCell="B129" sqref="B129"/>
    </sheetView>
  </sheetViews>
  <sheetFormatPr defaultRowHeight="18.75" x14ac:dyDescent="0.3"/>
  <cols>
    <col min="1" max="1" width="30.140625" style="16" bestFit="1" customWidth="1"/>
    <col min="2" max="2" width="63.7109375" style="19" customWidth="1"/>
    <col min="3" max="3" width="11.7109375" style="19" customWidth="1"/>
    <col min="4" max="4" width="15.5703125" style="11" customWidth="1"/>
    <col min="5" max="6" width="14.5703125" style="11" customWidth="1"/>
    <col min="7" max="7" width="16.85546875" style="11" customWidth="1"/>
    <col min="8" max="8" width="16.140625" style="21" customWidth="1"/>
    <col min="9" max="9" width="14.85546875" style="18" bestFit="1" customWidth="1"/>
    <col min="10" max="10" width="14.85546875" style="11" customWidth="1"/>
    <col min="11" max="12" width="14.5703125" style="11" customWidth="1"/>
    <col min="13" max="13" width="17" style="11" customWidth="1"/>
    <col min="14" max="14" width="14.85546875" style="11" bestFit="1" customWidth="1"/>
    <col min="15" max="15" width="15" style="11" customWidth="1"/>
    <col min="16" max="16" width="15" style="16" customWidth="1"/>
    <col min="17" max="18" width="15.85546875" style="16" customWidth="1"/>
    <col min="19" max="16384" width="9.140625" style="16"/>
  </cols>
  <sheetData>
    <row r="1" spans="1:18" x14ac:dyDescent="0.3">
      <c r="A1" s="54" t="s">
        <v>136</v>
      </c>
      <c r="B1" s="54"/>
      <c r="C1" s="54"/>
      <c r="D1" s="54"/>
      <c r="E1" s="54"/>
      <c r="F1" s="54"/>
      <c r="G1" s="54"/>
      <c r="H1" s="54"/>
      <c r="I1" s="54"/>
      <c r="J1" s="54"/>
      <c r="K1" s="54"/>
      <c r="L1" s="54"/>
      <c r="M1" s="54"/>
      <c r="N1" s="54"/>
      <c r="O1" s="54"/>
      <c r="P1" s="54"/>
      <c r="Q1" s="54"/>
      <c r="R1" s="54"/>
    </row>
    <row r="2" spans="1:18" x14ac:dyDescent="0.3">
      <c r="A2" s="54" t="s">
        <v>137</v>
      </c>
      <c r="B2" s="54"/>
      <c r="C2" s="54"/>
      <c r="D2" s="54"/>
      <c r="E2" s="54"/>
      <c r="F2" s="54"/>
      <c r="G2" s="54"/>
      <c r="H2" s="54"/>
      <c r="I2" s="54"/>
      <c r="J2" s="54"/>
      <c r="K2" s="54"/>
      <c r="L2" s="54"/>
      <c r="M2" s="54"/>
      <c r="N2" s="54"/>
      <c r="O2" s="54"/>
      <c r="P2" s="54"/>
      <c r="Q2" s="54"/>
      <c r="R2" s="54"/>
    </row>
    <row r="3" spans="1:18" s="19" customFormat="1" x14ac:dyDescent="0.25">
      <c r="A3" s="54" t="s">
        <v>228</v>
      </c>
      <c r="B3" s="54"/>
      <c r="C3" s="54"/>
      <c r="D3" s="54"/>
      <c r="E3" s="54"/>
      <c r="F3" s="54"/>
      <c r="G3" s="54"/>
      <c r="H3" s="54"/>
      <c r="I3" s="54"/>
      <c r="J3" s="54"/>
      <c r="K3" s="54"/>
      <c r="L3" s="54"/>
      <c r="M3" s="54"/>
      <c r="N3" s="54"/>
      <c r="O3" s="54"/>
      <c r="P3" s="54"/>
      <c r="Q3" s="54"/>
      <c r="R3" s="54"/>
    </row>
    <row r="4" spans="1:18" x14ac:dyDescent="0.3">
      <c r="A4" s="20"/>
      <c r="B4" s="20"/>
      <c r="C4" s="20"/>
      <c r="D4" s="14"/>
      <c r="E4" s="14"/>
      <c r="F4" s="14"/>
      <c r="G4" s="14"/>
      <c r="I4" s="4"/>
      <c r="J4" s="4"/>
      <c r="K4" s="4"/>
      <c r="L4" s="4"/>
      <c r="M4" s="4"/>
      <c r="N4" s="4"/>
      <c r="O4" s="4"/>
      <c r="Q4" s="65"/>
      <c r="R4" s="65"/>
    </row>
    <row r="5" spans="1:18" x14ac:dyDescent="0.3">
      <c r="A5" s="55" t="s">
        <v>0</v>
      </c>
      <c r="B5" s="56" t="s">
        <v>81</v>
      </c>
      <c r="C5" s="57" t="s">
        <v>83</v>
      </c>
      <c r="D5" s="59" t="s">
        <v>86</v>
      </c>
      <c r="E5" s="60"/>
      <c r="F5" s="60"/>
      <c r="G5" s="60"/>
      <c r="H5" s="60"/>
      <c r="I5" s="61"/>
      <c r="J5" s="59" t="s">
        <v>120</v>
      </c>
      <c r="K5" s="60"/>
      <c r="L5" s="60"/>
      <c r="M5" s="60"/>
      <c r="N5" s="61"/>
      <c r="O5" s="62" t="s">
        <v>138</v>
      </c>
      <c r="P5" s="63"/>
      <c r="Q5" s="63"/>
      <c r="R5" s="64"/>
    </row>
    <row r="6" spans="1:18" ht="219.75" customHeight="1" x14ac:dyDescent="0.3">
      <c r="A6" s="55"/>
      <c r="B6" s="56"/>
      <c r="C6" s="58"/>
      <c r="D6" s="5" t="s">
        <v>229</v>
      </c>
      <c r="E6" s="5" t="s">
        <v>249</v>
      </c>
      <c r="F6" s="5" t="s">
        <v>252</v>
      </c>
      <c r="G6" s="5" t="s">
        <v>135</v>
      </c>
      <c r="H6" s="5" t="s">
        <v>85</v>
      </c>
      <c r="I6" s="12" t="s">
        <v>84</v>
      </c>
      <c r="J6" s="5" t="s">
        <v>229</v>
      </c>
      <c r="K6" s="5" t="s">
        <v>249</v>
      </c>
      <c r="L6" s="5" t="s">
        <v>252</v>
      </c>
      <c r="M6" s="5" t="s">
        <v>85</v>
      </c>
      <c r="N6" s="12" t="s">
        <v>84</v>
      </c>
      <c r="O6" s="5" t="s">
        <v>229</v>
      </c>
      <c r="P6" s="5" t="s">
        <v>249</v>
      </c>
      <c r="Q6" s="12" t="s">
        <v>85</v>
      </c>
      <c r="R6" s="12" t="s">
        <v>84</v>
      </c>
    </row>
    <row r="7" spans="1:18" x14ac:dyDescent="0.3">
      <c r="A7" s="15">
        <v>1</v>
      </c>
      <c r="B7" s="22">
        <v>2</v>
      </c>
      <c r="C7" s="22">
        <v>3</v>
      </c>
      <c r="D7" s="15">
        <v>4</v>
      </c>
      <c r="E7" s="15">
        <v>5</v>
      </c>
      <c r="F7" s="15">
        <v>6</v>
      </c>
      <c r="G7" s="15">
        <v>7</v>
      </c>
      <c r="H7" s="6">
        <v>8</v>
      </c>
      <c r="I7" s="6">
        <v>9</v>
      </c>
      <c r="J7" s="6">
        <v>10</v>
      </c>
      <c r="K7" s="6">
        <v>11</v>
      </c>
      <c r="L7" s="6">
        <v>12</v>
      </c>
      <c r="M7" s="6">
        <v>13</v>
      </c>
      <c r="N7" s="6">
        <v>14</v>
      </c>
      <c r="O7" s="6">
        <v>15</v>
      </c>
      <c r="P7" s="17">
        <v>16</v>
      </c>
      <c r="Q7" s="17">
        <v>17</v>
      </c>
      <c r="R7" s="17">
        <v>18</v>
      </c>
    </row>
    <row r="8" spans="1:18" x14ac:dyDescent="0.3">
      <c r="A8" s="15" t="s">
        <v>1</v>
      </c>
      <c r="B8" s="23" t="s">
        <v>2</v>
      </c>
      <c r="C8" s="23"/>
      <c r="D8" s="2">
        <f>SUM(D9+D19+D21+D26+D33+D34+D35+D43+D45+D48+D54+D55)</f>
        <v>1336224.7</v>
      </c>
      <c r="E8" s="2">
        <f t="shared" ref="E8:G8" si="0">SUM(E9+E19+E21+E26+E33+E34+E35+E43+E45+E48+E54+E55)</f>
        <v>0</v>
      </c>
      <c r="F8" s="2">
        <f>SUM(F9+F19+F21+F26+F33+F34+F35+F43+F45+F48+F54+F55)</f>
        <v>0</v>
      </c>
      <c r="G8" s="2">
        <f t="shared" si="0"/>
        <v>277372.79999999999</v>
      </c>
      <c r="H8" s="2">
        <f>E8+F8+G8</f>
        <v>277372.79999999999</v>
      </c>
      <c r="I8" s="2">
        <f>D8+H8</f>
        <v>1613597.5</v>
      </c>
      <c r="J8" s="2">
        <f>SUM(J9+J19+J21+J26+J33+J34+J35+J43+J45+J48+J54+J55)</f>
        <v>1393514.2999999998</v>
      </c>
      <c r="K8" s="2">
        <f>SUM(K9+K19+K21+K26+K33+K34+K35+K43+K45+K48+K54+K55)</f>
        <v>0</v>
      </c>
      <c r="L8" s="2">
        <f>SUM(L9+L19+L21+L26+L33+L34+L35+L43+L45+L48+L54+L55)</f>
        <v>0</v>
      </c>
      <c r="M8" s="2">
        <f>K8+L8</f>
        <v>0</v>
      </c>
      <c r="N8" s="2">
        <f>J8+M8</f>
        <v>1393514.2999999998</v>
      </c>
      <c r="O8" s="2">
        <f>SUM(O9+O19+O21+O26+O33+O34+O35+O43+O45+O48+O54+O55)</f>
        <v>1458820.5999999996</v>
      </c>
      <c r="P8" s="2">
        <f>SUM(P9+P19+P21+P26+P33+P34+P35+P43+P45+P48+P54+P55)</f>
        <v>0</v>
      </c>
      <c r="Q8" s="2">
        <f>P8</f>
        <v>0</v>
      </c>
      <c r="R8" s="2">
        <f>O8+Q8</f>
        <v>1458820.5999999996</v>
      </c>
    </row>
    <row r="9" spans="1:18" x14ac:dyDescent="0.3">
      <c r="A9" s="15" t="s">
        <v>3</v>
      </c>
      <c r="B9" s="23" t="s">
        <v>4</v>
      </c>
      <c r="C9" s="23"/>
      <c r="D9" s="2">
        <f>SUM(D10:D18)</f>
        <v>991823</v>
      </c>
      <c r="E9" s="2">
        <f t="shared" ref="E9:G9" si="1">SUM(E10:E18)</f>
        <v>0</v>
      </c>
      <c r="F9" s="2">
        <f t="shared" si="1"/>
        <v>0</v>
      </c>
      <c r="G9" s="2">
        <f t="shared" si="1"/>
        <v>293373</v>
      </c>
      <c r="H9" s="2">
        <f t="shared" ref="H9:H72" si="2">E9+F9+G9</f>
        <v>293373</v>
      </c>
      <c r="I9" s="2">
        <f t="shared" ref="I9:I72" si="3">D9+H9</f>
        <v>1285196</v>
      </c>
      <c r="J9" s="2">
        <f t="shared" ref="J9" si="4">SUM(J10:J18)</f>
        <v>1041564</v>
      </c>
      <c r="K9" s="2">
        <f t="shared" ref="K9:L9" si="5">SUM(K10:K18)</f>
        <v>0</v>
      </c>
      <c r="L9" s="2">
        <f t="shared" si="5"/>
        <v>0</v>
      </c>
      <c r="M9" s="2">
        <f t="shared" ref="M9:M72" si="6">K9+L9</f>
        <v>0</v>
      </c>
      <c r="N9" s="2">
        <f t="shared" ref="N9:N72" si="7">J9+M9</f>
        <v>1041564</v>
      </c>
      <c r="O9" s="2">
        <f t="shared" ref="O9" si="8">SUM(O10:O18)</f>
        <v>1093645</v>
      </c>
      <c r="P9" s="2">
        <f t="shared" ref="P9" si="9">SUM(P10:P18)</f>
        <v>0</v>
      </c>
      <c r="Q9" s="2">
        <f t="shared" ref="Q9:Q72" si="10">P9</f>
        <v>0</v>
      </c>
      <c r="R9" s="2">
        <f t="shared" ref="R9:R72" si="11">O9+Q9</f>
        <v>1093645</v>
      </c>
    </row>
    <row r="10" spans="1:18" ht="309.75" customHeight="1" x14ac:dyDescent="0.3">
      <c r="A10" s="15" t="s">
        <v>5</v>
      </c>
      <c r="B10" s="23" t="s">
        <v>236</v>
      </c>
      <c r="C10" s="23"/>
      <c r="D10" s="3">
        <v>904895</v>
      </c>
      <c r="E10" s="3">
        <v>0</v>
      </c>
      <c r="F10" s="3">
        <v>0</v>
      </c>
      <c r="G10" s="3">
        <v>-330458</v>
      </c>
      <c r="H10" s="2">
        <f t="shared" si="2"/>
        <v>-330458</v>
      </c>
      <c r="I10" s="2">
        <f t="shared" si="3"/>
        <v>574437</v>
      </c>
      <c r="J10" s="3">
        <v>950140</v>
      </c>
      <c r="K10" s="3">
        <v>0</v>
      </c>
      <c r="L10" s="3">
        <v>0</v>
      </c>
      <c r="M10" s="2">
        <f t="shared" si="6"/>
        <v>0</v>
      </c>
      <c r="N10" s="2">
        <f t="shared" si="7"/>
        <v>950140</v>
      </c>
      <c r="O10" s="3">
        <v>997647</v>
      </c>
      <c r="P10" s="13">
        <v>0</v>
      </c>
      <c r="Q10" s="2">
        <f t="shared" si="10"/>
        <v>0</v>
      </c>
      <c r="R10" s="2">
        <f t="shared" si="11"/>
        <v>997647</v>
      </c>
    </row>
    <row r="11" spans="1:18" ht="228" customHeight="1" x14ac:dyDescent="0.3">
      <c r="A11" s="15" t="s">
        <v>6</v>
      </c>
      <c r="B11" s="23" t="s">
        <v>237</v>
      </c>
      <c r="C11" s="23"/>
      <c r="D11" s="3">
        <v>403</v>
      </c>
      <c r="E11" s="3">
        <v>0</v>
      </c>
      <c r="F11" s="3">
        <v>0</v>
      </c>
      <c r="G11" s="3">
        <v>446</v>
      </c>
      <c r="H11" s="2">
        <f t="shared" si="2"/>
        <v>446</v>
      </c>
      <c r="I11" s="2">
        <f t="shared" si="3"/>
        <v>849</v>
      </c>
      <c r="J11" s="3">
        <v>424</v>
      </c>
      <c r="K11" s="3">
        <v>0</v>
      </c>
      <c r="L11" s="3">
        <v>0</v>
      </c>
      <c r="M11" s="2">
        <f t="shared" si="6"/>
        <v>0</v>
      </c>
      <c r="N11" s="2">
        <f t="shared" si="7"/>
        <v>424</v>
      </c>
      <c r="O11" s="3">
        <v>445</v>
      </c>
      <c r="P11" s="13">
        <v>0</v>
      </c>
      <c r="Q11" s="2">
        <f t="shared" si="10"/>
        <v>0</v>
      </c>
      <c r="R11" s="2">
        <f t="shared" si="11"/>
        <v>445</v>
      </c>
    </row>
    <row r="12" spans="1:18" ht="171" customHeight="1" x14ac:dyDescent="0.3">
      <c r="A12" s="15" t="s">
        <v>7</v>
      </c>
      <c r="B12" s="23" t="s">
        <v>238</v>
      </c>
      <c r="C12" s="23"/>
      <c r="D12" s="3">
        <v>2850</v>
      </c>
      <c r="E12" s="3">
        <v>0</v>
      </c>
      <c r="F12" s="3">
        <v>0</v>
      </c>
      <c r="G12" s="3">
        <v>0</v>
      </c>
      <c r="H12" s="2">
        <f t="shared" si="2"/>
        <v>0</v>
      </c>
      <c r="I12" s="2">
        <f t="shared" si="3"/>
        <v>2850</v>
      </c>
      <c r="J12" s="3">
        <v>2998</v>
      </c>
      <c r="K12" s="3">
        <v>0</v>
      </c>
      <c r="L12" s="3">
        <v>0</v>
      </c>
      <c r="M12" s="2">
        <f t="shared" si="6"/>
        <v>0</v>
      </c>
      <c r="N12" s="2">
        <f t="shared" si="7"/>
        <v>2998</v>
      </c>
      <c r="O12" s="3">
        <v>3148</v>
      </c>
      <c r="P12" s="13">
        <v>0</v>
      </c>
      <c r="Q12" s="2">
        <f t="shared" si="10"/>
        <v>0</v>
      </c>
      <c r="R12" s="2">
        <f t="shared" si="11"/>
        <v>3148</v>
      </c>
    </row>
    <row r="13" spans="1:18" ht="120" customHeight="1" x14ac:dyDescent="0.3">
      <c r="A13" s="15" t="s">
        <v>8</v>
      </c>
      <c r="B13" s="23" t="s">
        <v>239</v>
      </c>
      <c r="C13" s="23"/>
      <c r="D13" s="3">
        <v>609</v>
      </c>
      <c r="E13" s="3">
        <v>0</v>
      </c>
      <c r="F13" s="3">
        <v>0</v>
      </c>
      <c r="G13" s="3">
        <v>405</v>
      </c>
      <c r="H13" s="2">
        <f t="shared" si="2"/>
        <v>405</v>
      </c>
      <c r="I13" s="2">
        <f t="shared" si="3"/>
        <v>1014</v>
      </c>
      <c r="J13" s="3">
        <v>639</v>
      </c>
      <c r="K13" s="3">
        <v>0</v>
      </c>
      <c r="L13" s="3">
        <v>0</v>
      </c>
      <c r="M13" s="2">
        <f t="shared" si="6"/>
        <v>0</v>
      </c>
      <c r="N13" s="2">
        <f t="shared" si="7"/>
        <v>639</v>
      </c>
      <c r="O13" s="3">
        <v>671</v>
      </c>
      <c r="P13" s="13">
        <v>0</v>
      </c>
      <c r="Q13" s="2">
        <f t="shared" si="10"/>
        <v>0</v>
      </c>
      <c r="R13" s="2">
        <f t="shared" si="11"/>
        <v>671</v>
      </c>
    </row>
    <row r="14" spans="1:18" ht="409.5" x14ac:dyDescent="0.3">
      <c r="A14" s="15" t="s">
        <v>9</v>
      </c>
      <c r="B14" s="23" t="s">
        <v>240</v>
      </c>
      <c r="C14" s="23"/>
      <c r="D14" s="3">
        <v>82530</v>
      </c>
      <c r="E14" s="3">
        <v>0</v>
      </c>
      <c r="F14" s="3">
        <v>0</v>
      </c>
      <c r="G14" s="3">
        <v>-37893</v>
      </c>
      <c r="H14" s="2">
        <f t="shared" si="2"/>
        <v>-37893</v>
      </c>
      <c r="I14" s="2">
        <f t="shared" si="3"/>
        <v>44637</v>
      </c>
      <c r="J14" s="7">
        <v>86821</v>
      </c>
      <c r="K14" s="7">
        <v>0</v>
      </c>
      <c r="L14" s="7">
        <v>0</v>
      </c>
      <c r="M14" s="2">
        <f t="shared" si="6"/>
        <v>0</v>
      </c>
      <c r="N14" s="2">
        <f t="shared" si="7"/>
        <v>86821</v>
      </c>
      <c r="O14" s="7">
        <v>91165</v>
      </c>
      <c r="P14" s="13">
        <v>0</v>
      </c>
      <c r="Q14" s="2">
        <f t="shared" si="10"/>
        <v>0</v>
      </c>
      <c r="R14" s="2">
        <f t="shared" si="11"/>
        <v>91165</v>
      </c>
    </row>
    <row r="15" spans="1:18" ht="154.5" customHeight="1" x14ac:dyDescent="0.3">
      <c r="A15" s="15" t="s">
        <v>117</v>
      </c>
      <c r="B15" s="23" t="s">
        <v>241</v>
      </c>
      <c r="C15" s="23"/>
      <c r="D15" s="3">
        <v>536</v>
      </c>
      <c r="E15" s="3">
        <v>0</v>
      </c>
      <c r="F15" s="3">
        <v>0</v>
      </c>
      <c r="G15" s="3">
        <v>234</v>
      </c>
      <c r="H15" s="2">
        <f t="shared" si="2"/>
        <v>234</v>
      </c>
      <c r="I15" s="2">
        <f t="shared" si="3"/>
        <v>770</v>
      </c>
      <c r="J15" s="7">
        <v>542</v>
      </c>
      <c r="K15" s="7">
        <v>0</v>
      </c>
      <c r="L15" s="7">
        <v>0</v>
      </c>
      <c r="M15" s="2">
        <f t="shared" si="6"/>
        <v>0</v>
      </c>
      <c r="N15" s="2">
        <f t="shared" si="7"/>
        <v>542</v>
      </c>
      <c r="O15" s="7">
        <v>569</v>
      </c>
      <c r="P15" s="13">
        <v>0</v>
      </c>
      <c r="Q15" s="2">
        <f t="shared" si="10"/>
        <v>0</v>
      </c>
      <c r="R15" s="2">
        <f t="shared" si="11"/>
        <v>569</v>
      </c>
    </row>
    <row r="16" spans="1:18" ht="346.5" customHeight="1" x14ac:dyDescent="0.3">
      <c r="A16" s="15" t="s">
        <v>230</v>
      </c>
      <c r="B16" s="23" t="s">
        <v>231</v>
      </c>
      <c r="C16" s="23"/>
      <c r="D16" s="3">
        <v>0</v>
      </c>
      <c r="E16" s="3">
        <v>0</v>
      </c>
      <c r="F16" s="3">
        <v>0</v>
      </c>
      <c r="G16" s="3">
        <v>2340</v>
      </c>
      <c r="H16" s="2">
        <f t="shared" si="2"/>
        <v>2340</v>
      </c>
      <c r="I16" s="2">
        <f t="shared" si="3"/>
        <v>2340</v>
      </c>
      <c r="J16" s="7">
        <v>0</v>
      </c>
      <c r="K16" s="7">
        <v>0</v>
      </c>
      <c r="L16" s="7">
        <v>0</v>
      </c>
      <c r="M16" s="2">
        <f t="shared" si="6"/>
        <v>0</v>
      </c>
      <c r="N16" s="2">
        <f t="shared" si="7"/>
        <v>0</v>
      </c>
      <c r="O16" s="7">
        <v>0</v>
      </c>
      <c r="P16" s="13">
        <v>0</v>
      </c>
      <c r="Q16" s="2">
        <f t="shared" si="10"/>
        <v>0</v>
      </c>
      <c r="R16" s="2">
        <f t="shared" si="11"/>
        <v>0</v>
      </c>
    </row>
    <row r="17" spans="1:18" ht="61.5" customHeight="1" x14ac:dyDescent="0.3">
      <c r="A17" s="15" t="s">
        <v>232</v>
      </c>
      <c r="B17" s="23" t="s">
        <v>233</v>
      </c>
      <c r="C17" s="23"/>
      <c r="D17" s="3">
        <v>0</v>
      </c>
      <c r="E17" s="3">
        <v>0</v>
      </c>
      <c r="F17" s="3">
        <v>0</v>
      </c>
      <c r="G17" s="3">
        <v>622483</v>
      </c>
      <c r="H17" s="2">
        <f t="shared" si="2"/>
        <v>622483</v>
      </c>
      <c r="I17" s="2">
        <f t="shared" si="3"/>
        <v>622483</v>
      </c>
      <c r="J17" s="7">
        <v>0</v>
      </c>
      <c r="K17" s="7">
        <v>0</v>
      </c>
      <c r="L17" s="7">
        <v>0</v>
      </c>
      <c r="M17" s="2">
        <f t="shared" si="6"/>
        <v>0</v>
      </c>
      <c r="N17" s="2">
        <f t="shared" si="7"/>
        <v>0</v>
      </c>
      <c r="O17" s="7">
        <v>0</v>
      </c>
      <c r="P17" s="13">
        <v>0</v>
      </c>
      <c r="Q17" s="2">
        <f t="shared" si="10"/>
        <v>0</v>
      </c>
      <c r="R17" s="2">
        <f t="shared" si="11"/>
        <v>0</v>
      </c>
    </row>
    <row r="18" spans="1:18" ht="75" x14ac:dyDescent="0.3">
      <c r="A18" s="15" t="s">
        <v>234</v>
      </c>
      <c r="B18" s="23" t="s">
        <v>235</v>
      </c>
      <c r="C18" s="23"/>
      <c r="D18" s="3">
        <v>0</v>
      </c>
      <c r="E18" s="3">
        <v>0</v>
      </c>
      <c r="F18" s="3">
        <v>0</v>
      </c>
      <c r="G18" s="3">
        <v>35816</v>
      </c>
      <c r="H18" s="2">
        <f t="shared" si="2"/>
        <v>35816</v>
      </c>
      <c r="I18" s="2">
        <f t="shared" si="3"/>
        <v>35816</v>
      </c>
      <c r="J18" s="7">
        <v>0</v>
      </c>
      <c r="K18" s="7">
        <v>0</v>
      </c>
      <c r="L18" s="7">
        <v>0</v>
      </c>
      <c r="M18" s="2">
        <f t="shared" si="6"/>
        <v>0</v>
      </c>
      <c r="N18" s="2">
        <f t="shared" si="7"/>
        <v>0</v>
      </c>
      <c r="O18" s="7">
        <v>0</v>
      </c>
      <c r="P18" s="13">
        <v>0</v>
      </c>
      <c r="Q18" s="2">
        <f t="shared" si="10"/>
        <v>0</v>
      </c>
      <c r="R18" s="2">
        <f t="shared" si="11"/>
        <v>0</v>
      </c>
    </row>
    <row r="19" spans="1:18" ht="37.5" x14ac:dyDescent="0.3">
      <c r="A19" s="17" t="s">
        <v>10</v>
      </c>
      <c r="B19" s="24" t="s">
        <v>11</v>
      </c>
      <c r="C19" s="24"/>
      <c r="D19" s="2">
        <f t="shared" ref="D19:P19" si="12">D20</f>
        <v>12340.6</v>
      </c>
      <c r="E19" s="2">
        <f t="shared" si="12"/>
        <v>0</v>
      </c>
      <c r="F19" s="2">
        <f t="shared" si="12"/>
        <v>0</v>
      </c>
      <c r="G19" s="2">
        <f t="shared" si="12"/>
        <v>-0.1</v>
      </c>
      <c r="H19" s="2">
        <f t="shared" si="2"/>
        <v>-0.1</v>
      </c>
      <c r="I19" s="2">
        <f t="shared" si="3"/>
        <v>12340.5</v>
      </c>
      <c r="J19" s="2">
        <f t="shared" si="12"/>
        <v>12671.1</v>
      </c>
      <c r="K19" s="2">
        <f t="shared" si="12"/>
        <v>0</v>
      </c>
      <c r="L19" s="2">
        <f t="shared" si="12"/>
        <v>0</v>
      </c>
      <c r="M19" s="2">
        <f t="shared" si="6"/>
        <v>0</v>
      </c>
      <c r="N19" s="2">
        <f t="shared" si="7"/>
        <v>12671.1</v>
      </c>
      <c r="O19" s="2">
        <f t="shared" si="12"/>
        <v>16333.4</v>
      </c>
      <c r="P19" s="2">
        <f t="shared" si="12"/>
        <v>0</v>
      </c>
      <c r="Q19" s="2">
        <f t="shared" si="10"/>
        <v>0</v>
      </c>
      <c r="R19" s="2">
        <f t="shared" si="11"/>
        <v>16333.4</v>
      </c>
    </row>
    <row r="20" spans="1:18" ht="37.5" x14ac:dyDescent="0.3">
      <c r="A20" s="17" t="s">
        <v>12</v>
      </c>
      <c r="B20" s="24" t="s">
        <v>13</v>
      </c>
      <c r="C20" s="24"/>
      <c r="D20" s="3">
        <v>12340.6</v>
      </c>
      <c r="E20" s="3">
        <v>0</v>
      </c>
      <c r="F20" s="3">
        <v>0</v>
      </c>
      <c r="G20" s="3">
        <v>-0.1</v>
      </c>
      <c r="H20" s="2">
        <f t="shared" si="2"/>
        <v>-0.1</v>
      </c>
      <c r="I20" s="2">
        <f t="shared" si="3"/>
        <v>12340.5</v>
      </c>
      <c r="J20" s="3">
        <v>12671.1</v>
      </c>
      <c r="K20" s="3">
        <v>0</v>
      </c>
      <c r="L20" s="3">
        <v>0</v>
      </c>
      <c r="M20" s="2">
        <f t="shared" si="6"/>
        <v>0</v>
      </c>
      <c r="N20" s="2">
        <f t="shared" si="7"/>
        <v>12671.1</v>
      </c>
      <c r="O20" s="3">
        <v>16333.4</v>
      </c>
      <c r="P20" s="13">
        <v>0</v>
      </c>
      <c r="Q20" s="2">
        <f t="shared" si="10"/>
        <v>0</v>
      </c>
      <c r="R20" s="2">
        <f t="shared" si="11"/>
        <v>16333.4</v>
      </c>
    </row>
    <row r="21" spans="1:18" x14ac:dyDescent="0.3">
      <c r="A21" s="25" t="s">
        <v>14</v>
      </c>
      <c r="B21" s="26" t="s">
        <v>15</v>
      </c>
      <c r="C21" s="26"/>
      <c r="D21" s="8">
        <f t="shared" ref="D21:G21" si="13">SUM(D22:D25)</f>
        <v>117669</v>
      </c>
      <c r="E21" s="8">
        <f t="shared" si="13"/>
        <v>0</v>
      </c>
      <c r="F21" s="8">
        <f t="shared" si="13"/>
        <v>0</v>
      </c>
      <c r="G21" s="8">
        <f t="shared" si="13"/>
        <v>-18795</v>
      </c>
      <c r="H21" s="2">
        <f t="shared" si="2"/>
        <v>-18795</v>
      </c>
      <c r="I21" s="2">
        <f t="shared" si="3"/>
        <v>98874</v>
      </c>
      <c r="J21" s="8">
        <f t="shared" ref="J21:P21" si="14">SUM(J22:J25)</f>
        <v>120493</v>
      </c>
      <c r="K21" s="8">
        <f t="shared" si="14"/>
        <v>0</v>
      </c>
      <c r="L21" s="8">
        <f t="shared" si="14"/>
        <v>0</v>
      </c>
      <c r="M21" s="2">
        <f t="shared" si="6"/>
        <v>0</v>
      </c>
      <c r="N21" s="2">
        <f t="shared" si="7"/>
        <v>120493</v>
      </c>
      <c r="O21" s="2">
        <f t="shared" si="14"/>
        <v>124829</v>
      </c>
      <c r="P21" s="2">
        <f t="shared" si="14"/>
        <v>0</v>
      </c>
      <c r="Q21" s="2">
        <f t="shared" si="10"/>
        <v>0</v>
      </c>
      <c r="R21" s="2">
        <f t="shared" si="11"/>
        <v>124829</v>
      </c>
    </row>
    <row r="22" spans="1:18" ht="37.5" x14ac:dyDescent="0.3">
      <c r="A22" s="17" t="s">
        <v>16</v>
      </c>
      <c r="B22" s="24" t="s">
        <v>17</v>
      </c>
      <c r="C22" s="24"/>
      <c r="D22" s="3">
        <v>107027</v>
      </c>
      <c r="E22" s="3">
        <v>0</v>
      </c>
      <c r="F22" s="3">
        <v>0</v>
      </c>
      <c r="G22" s="3">
        <v>-16030</v>
      </c>
      <c r="H22" s="2">
        <f t="shared" si="2"/>
        <v>-16030</v>
      </c>
      <c r="I22" s="2">
        <f t="shared" si="3"/>
        <v>90997</v>
      </c>
      <c r="J22" s="3">
        <v>109596</v>
      </c>
      <c r="K22" s="3">
        <v>0</v>
      </c>
      <c r="L22" s="3">
        <v>0</v>
      </c>
      <c r="M22" s="2">
        <f t="shared" si="6"/>
        <v>0</v>
      </c>
      <c r="N22" s="2">
        <f t="shared" si="7"/>
        <v>109596</v>
      </c>
      <c r="O22" s="3">
        <v>113541</v>
      </c>
      <c r="P22" s="13">
        <v>0</v>
      </c>
      <c r="Q22" s="2">
        <f t="shared" si="10"/>
        <v>0</v>
      </c>
      <c r="R22" s="2">
        <f t="shared" si="11"/>
        <v>113541</v>
      </c>
    </row>
    <row r="23" spans="1:18" ht="37.5" x14ac:dyDescent="0.3">
      <c r="A23" s="15" t="s">
        <v>18</v>
      </c>
      <c r="B23" s="23" t="s">
        <v>19</v>
      </c>
      <c r="C23" s="23"/>
      <c r="D23" s="3">
        <v>0</v>
      </c>
      <c r="E23" s="3">
        <v>0</v>
      </c>
      <c r="F23" s="3">
        <v>0</v>
      </c>
      <c r="G23" s="3">
        <v>20</v>
      </c>
      <c r="H23" s="2">
        <f t="shared" si="2"/>
        <v>20</v>
      </c>
      <c r="I23" s="2">
        <f t="shared" si="3"/>
        <v>20</v>
      </c>
      <c r="J23" s="3">
        <v>0</v>
      </c>
      <c r="K23" s="3">
        <v>0</v>
      </c>
      <c r="L23" s="3">
        <v>0</v>
      </c>
      <c r="M23" s="2">
        <f t="shared" si="6"/>
        <v>0</v>
      </c>
      <c r="N23" s="2">
        <f t="shared" si="7"/>
        <v>0</v>
      </c>
      <c r="O23" s="3">
        <v>0</v>
      </c>
      <c r="P23" s="13">
        <v>0</v>
      </c>
      <c r="Q23" s="2">
        <f t="shared" si="10"/>
        <v>0</v>
      </c>
      <c r="R23" s="2">
        <f t="shared" si="11"/>
        <v>0</v>
      </c>
    </row>
    <row r="24" spans="1:18" x14ac:dyDescent="0.3">
      <c r="A24" s="15" t="s">
        <v>20</v>
      </c>
      <c r="B24" s="23" t="s">
        <v>21</v>
      </c>
      <c r="C24" s="23"/>
      <c r="D24" s="3">
        <v>1605</v>
      </c>
      <c r="E24" s="3">
        <v>0</v>
      </c>
      <c r="F24" s="3">
        <v>0</v>
      </c>
      <c r="G24" s="3">
        <v>-1434</v>
      </c>
      <c r="H24" s="2">
        <f t="shared" si="2"/>
        <v>-1434</v>
      </c>
      <c r="I24" s="2">
        <f t="shared" si="3"/>
        <v>171</v>
      </c>
      <c r="J24" s="3">
        <v>1643</v>
      </c>
      <c r="K24" s="3">
        <v>0</v>
      </c>
      <c r="L24" s="3">
        <v>0</v>
      </c>
      <c r="M24" s="2">
        <f t="shared" si="6"/>
        <v>0</v>
      </c>
      <c r="N24" s="2">
        <f t="shared" si="7"/>
        <v>1643</v>
      </c>
      <c r="O24" s="3">
        <v>1702</v>
      </c>
      <c r="P24" s="13">
        <v>0</v>
      </c>
      <c r="Q24" s="2">
        <f t="shared" si="10"/>
        <v>0</v>
      </c>
      <c r="R24" s="2">
        <f t="shared" si="11"/>
        <v>1702</v>
      </c>
    </row>
    <row r="25" spans="1:18" ht="37.5" x14ac:dyDescent="0.3">
      <c r="A25" s="15" t="s">
        <v>139</v>
      </c>
      <c r="B25" s="23" t="s">
        <v>22</v>
      </c>
      <c r="C25" s="23"/>
      <c r="D25" s="3">
        <v>9037</v>
      </c>
      <c r="E25" s="3">
        <v>0</v>
      </c>
      <c r="F25" s="3">
        <v>0</v>
      </c>
      <c r="G25" s="3">
        <v>-1351</v>
      </c>
      <c r="H25" s="2">
        <f t="shared" si="2"/>
        <v>-1351</v>
      </c>
      <c r="I25" s="2">
        <f t="shared" si="3"/>
        <v>7686</v>
      </c>
      <c r="J25" s="3">
        <v>9254</v>
      </c>
      <c r="K25" s="3">
        <v>0</v>
      </c>
      <c r="L25" s="3">
        <v>0</v>
      </c>
      <c r="M25" s="2">
        <f t="shared" si="6"/>
        <v>0</v>
      </c>
      <c r="N25" s="2">
        <f t="shared" si="7"/>
        <v>9254</v>
      </c>
      <c r="O25" s="3">
        <v>9586</v>
      </c>
      <c r="P25" s="13">
        <v>0</v>
      </c>
      <c r="Q25" s="2">
        <f t="shared" si="10"/>
        <v>0</v>
      </c>
      <c r="R25" s="2">
        <f t="shared" si="11"/>
        <v>9586</v>
      </c>
    </row>
    <row r="26" spans="1:18" x14ac:dyDescent="0.3">
      <c r="A26" s="25" t="s">
        <v>23</v>
      </c>
      <c r="B26" s="27" t="s">
        <v>24</v>
      </c>
      <c r="C26" s="27"/>
      <c r="D26" s="8">
        <f t="shared" ref="D26:G26" si="15">SUM(D27:D32)</f>
        <v>141186</v>
      </c>
      <c r="E26" s="8">
        <f t="shared" si="15"/>
        <v>0</v>
      </c>
      <c r="F26" s="8">
        <f t="shared" si="15"/>
        <v>0</v>
      </c>
      <c r="G26" s="8">
        <f t="shared" si="15"/>
        <v>5102</v>
      </c>
      <c r="H26" s="2">
        <f t="shared" si="2"/>
        <v>5102</v>
      </c>
      <c r="I26" s="2">
        <f t="shared" si="3"/>
        <v>146288</v>
      </c>
      <c r="J26" s="8">
        <f t="shared" ref="J26:P26" si="16">SUM(J27:J32)</f>
        <v>144011</v>
      </c>
      <c r="K26" s="8">
        <f>SUM(K27:K32)</f>
        <v>0</v>
      </c>
      <c r="L26" s="8">
        <f>SUM(L27:L32)</f>
        <v>0</v>
      </c>
      <c r="M26" s="2">
        <f t="shared" si="6"/>
        <v>0</v>
      </c>
      <c r="N26" s="2">
        <f t="shared" si="7"/>
        <v>144011</v>
      </c>
      <c r="O26" s="2">
        <f t="shared" si="16"/>
        <v>146891</v>
      </c>
      <c r="P26" s="2">
        <f t="shared" si="16"/>
        <v>0</v>
      </c>
      <c r="Q26" s="2">
        <f t="shared" si="10"/>
        <v>0</v>
      </c>
      <c r="R26" s="2">
        <f t="shared" si="11"/>
        <v>146891</v>
      </c>
    </row>
    <row r="27" spans="1:18" x14ac:dyDescent="0.3">
      <c r="A27" s="28" t="s">
        <v>140</v>
      </c>
      <c r="B27" s="29" t="s">
        <v>25</v>
      </c>
      <c r="C27" s="29"/>
      <c r="D27" s="3">
        <v>2558</v>
      </c>
      <c r="E27" s="3">
        <v>0</v>
      </c>
      <c r="F27" s="3">
        <v>0</v>
      </c>
      <c r="G27" s="3">
        <v>2028</v>
      </c>
      <c r="H27" s="2">
        <f t="shared" si="2"/>
        <v>2028</v>
      </c>
      <c r="I27" s="2">
        <f t="shared" si="3"/>
        <v>4586</v>
      </c>
      <c r="J27" s="3">
        <v>2609</v>
      </c>
      <c r="K27" s="3">
        <v>0</v>
      </c>
      <c r="L27" s="3">
        <v>0</v>
      </c>
      <c r="M27" s="2">
        <f t="shared" si="6"/>
        <v>0</v>
      </c>
      <c r="N27" s="2">
        <f t="shared" si="7"/>
        <v>2609</v>
      </c>
      <c r="O27" s="3">
        <v>2661</v>
      </c>
      <c r="P27" s="13">
        <v>0</v>
      </c>
      <c r="Q27" s="2">
        <f t="shared" si="10"/>
        <v>0</v>
      </c>
      <c r="R27" s="2">
        <f t="shared" si="11"/>
        <v>2661</v>
      </c>
    </row>
    <row r="28" spans="1:18" x14ac:dyDescent="0.3">
      <c r="A28" s="28" t="s">
        <v>141</v>
      </c>
      <c r="B28" s="29" t="s">
        <v>26</v>
      </c>
      <c r="C28" s="29"/>
      <c r="D28" s="3">
        <v>100430</v>
      </c>
      <c r="E28" s="3">
        <v>0</v>
      </c>
      <c r="F28" s="3">
        <v>0</v>
      </c>
      <c r="G28" s="3">
        <v>0</v>
      </c>
      <c r="H28" s="2">
        <f t="shared" si="2"/>
        <v>0</v>
      </c>
      <c r="I28" s="2">
        <f t="shared" si="3"/>
        <v>100430</v>
      </c>
      <c r="J28" s="3">
        <v>102439</v>
      </c>
      <c r="K28" s="3">
        <v>0</v>
      </c>
      <c r="L28" s="3">
        <v>0</v>
      </c>
      <c r="M28" s="2">
        <f t="shared" si="6"/>
        <v>0</v>
      </c>
      <c r="N28" s="2">
        <f t="shared" si="7"/>
        <v>102439</v>
      </c>
      <c r="O28" s="3">
        <v>104488</v>
      </c>
      <c r="P28" s="13">
        <v>0</v>
      </c>
      <c r="Q28" s="2">
        <f t="shared" si="10"/>
        <v>0</v>
      </c>
      <c r="R28" s="2">
        <f t="shared" si="11"/>
        <v>104488</v>
      </c>
    </row>
    <row r="29" spans="1:18" x14ac:dyDescent="0.3">
      <c r="A29" s="17" t="s">
        <v>27</v>
      </c>
      <c r="B29" s="29" t="s">
        <v>28</v>
      </c>
      <c r="C29" s="29"/>
      <c r="D29" s="3">
        <v>10244</v>
      </c>
      <c r="E29" s="3">
        <v>0</v>
      </c>
      <c r="F29" s="3">
        <v>0</v>
      </c>
      <c r="G29" s="3">
        <v>-1326</v>
      </c>
      <c r="H29" s="2">
        <f t="shared" si="2"/>
        <v>-1326</v>
      </c>
      <c r="I29" s="2">
        <f t="shared" si="3"/>
        <v>8918</v>
      </c>
      <c r="J29" s="3">
        <v>10449</v>
      </c>
      <c r="K29" s="3">
        <v>0</v>
      </c>
      <c r="L29" s="3">
        <v>0</v>
      </c>
      <c r="M29" s="2">
        <f t="shared" si="6"/>
        <v>0</v>
      </c>
      <c r="N29" s="2">
        <f t="shared" si="7"/>
        <v>10449</v>
      </c>
      <c r="O29" s="3">
        <v>10658</v>
      </c>
      <c r="P29" s="13">
        <v>0</v>
      </c>
      <c r="Q29" s="2">
        <f t="shared" si="10"/>
        <v>0</v>
      </c>
      <c r="R29" s="2">
        <f t="shared" si="11"/>
        <v>10658</v>
      </c>
    </row>
    <row r="30" spans="1:18" x14ac:dyDescent="0.3">
      <c r="A30" s="17" t="s">
        <v>29</v>
      </c>
      <c r="B30" s="29" t="s">
        <v>30</v>
      </c>
      <c r="C30" s="29"/>
      <c r="D30" s="3">
        <v>16877</v>
      </c>
      <c r="E30" s="3">
        <v>0</v>
      </c>
      <c r="F30" s="3">
        <v>0</v>
      </c>
      <c r="G30" s="3">
        <v>0</v>
      </c>
      <c r="H30" s="2">
        <f t="shared" si="2"/>
        <v>0</v>
      </c>
      <c r="I30" s="2">
        <f t="shared" si="3"/>
        <v>16877</v>
      </c>
      <c r="J30" s="3">
        <v>17215</v>
      </c>
      <c r="K30" s="3">
        <v>0</v>
      </c>
      <c r="L30" s="3">
        <v>0</v>
      </c>
      <c r="M30" s="2">
        <f t="shared" si="6"/>
        <v>0</v>
      </c>
      <c r="N30" s="2">
        <f t="shared" si="7"/>
        <v>17215</v>
      </c>
      <c r="O30" s="3">
        <v>17559</v>
      </c>
      <c r="P30" s="13">
        <v>0</v>
      </c>
      <c r="Q30" s="2">
        <f t="shared" si="10"/>
        <v>0</v>
      </c>
      <c r="R30" s="2">
        <f t="shared" si="11"/>
        <v>17559</v>
      </c>
    </row>
    <row r="31" spans="1:18" x14ac:dyDescent="0.3">
      <c r="A31" s="28" t="s">
        <v>142</v>
      </c>
      <c r="B31" s="29" t="s">
        <v>31</v>
      </c>
      <c r="C31" s="29"/>
      <c r="D31" s="3">
        <v>10302</v>
      </c>
      <c r="E31" s="3">
        <v>0</v>
      </c>
      <c r="F31" s="3">
        <v>0</v>
      </c>
      <c r="G31" s="3">
        <v>4400</v>
      </c>
      <c r="H31" s="2">
        <f t="shared" si="2"/>
        <v>4400</v>
      </c>
      <c r="I31" s="2">
        <f t="shared" si="3"/>
        <v>14702</v>
      </c>
      <c r="J31" s="3">
        <v>10508</v>
      </c>
      <c r="K31" s="3">
        <v>0</v>
      </c>
      <c r="L31" s="3">
        <v>0</v>
      </c>
      <c r="M31" s="2">
        <f t="shared" si="6"/>
        <v>0</v>
      </c>
      <c r="N31" s="2">
        <f t="shared" si="7"/>
        <v>10508</v>
      </c>
      <c r="O31" s="3">
        <v>10718</v>
      </c>
      <c r="P31" s="13">
        <v>0</v>
      </c>
      <c r="Q31" s="2">
        <f t="shared" si="10"/>
        <v>0</v>
      </c>
      <c r="R31" s="2">
        <f t="shared" si="11"/>
        <v>10718</v>
      </c>
    </row>
    <row r="32" spans="1:18" x14ac:dyDescent="0.3">
      <c r="A32" s="28" t="s">
        <v>32</v>
      </c>
      <c r="B32" s="29" t="s">
        <v>33</v>
      </c>
      <c r="C32" s="29"/>
      <c r="D32" s="3">
        <v>775</v>
      </c>
      <c r="E32" s="3">
        <v>0</v>
      </c>
      <c r="F32" s="3">
        <v>0</v>
      </c>
      <c r="G32" s="3">
        <v>0</v>
      </c>
      <c r="H32" s="2">
        <f t="shared" si="2"/>
        <v>0</v>
      </c>
      <c r="I32" s="2">
        <f t="shared" si="3"/>
        <v>775</v>
      </c>
      <c r="J32" s="3">
        <v>791</v>
      </c>
      <c r="K32" s="3">
        <v>0</v>
      </c>
      <c r="L32" s="3">
        <v>0</v>
      </c>
      <c r="M32" s="2">
        <f t="shared" si="6"/>
        <v>0</v>
      </c>
      <c r="N32" s="2">
        <f t="shared" si="7"/>
        <v>791</v>
      </c>
      <c r="O32" s="3">
        <v>807</v>
      </c>
      <c r="P32" s="13">
        <v>0</v>
      </c>
      <c r="Q32" s="2">
        <f t="shared" si="10"/>
        <v>0</v>
      </c>
      <c r="R32" s="2">
        <f t="shared" si="11"/>
        <v>807</v>
      </c>
    </row>
    <row r="33" spans="1:18" x14ac:dyDescent="0.3">
      <c r="A33" s="30" t="s">
        <v>34</v>
      </c>
      <c r="B33" s="31" t="s">
        <v>35</v>
      </c>
      <c r="C33" s="31"/>
      <c r="D33" s="3">
        <v>2209</v>
      </c>
      <c r="E33" s="3">
        <v>0</v>
      </c>
      <c r="F33" s="3">
        <v>0</v>
      </c>
      <c r="G33" s="3">
        <v>4736</v>
      </c>
      <c r="H33" s="2">
        <f t="shared" si="2"/>
        <v>4736</v>
      </c>
      <c r="I33" s="2">
        <f t="shared" si="3"/>
        <v>6945</v>
      </c>
      <c r="J33" s="3">
        <v>2231</v>
      </c>
      <c r="K33" s="3">
        <v>0</v>
      </c>
      <c r="L33" s="3">
        <v>0</v>
      </c>
      <c r="M33" s="2">
        <f t="shared" si="6"/>
        <v>0</v>
      </c>
      <c r="N33" s="2">
        <f t="shared" si="7"/>
        <v>2231</v>
      </c>
      <c r="O33" s="3">
        <v>2254</v>
      </c>
      <c r="P33" s="13">
        <v>0</v>
      </c>
      <c r="Q33" s="2">
        <f t="shared" si="10"/>
        <v>0</v>
      </c>
      <c r="R33" s="2">
        <f t="shared" si="11"/>
        <v>2254</v>
      </c>
    </row>
    <row r="34" spans="1:18" ht="56.25" hidden="1" x14ac:dyDescent="0.3">
      <c r="A34" s="30" t="s">
        <v>36</v>
      </c>
      <c r="B34" s="31" t="s">
        <v>37</v>
      </c>
      <c r="C34" s="31"/>
      <c r="D34" s="3">
        <v>0</v>
      </c>
      <c r="E34" s="3">
        <v>0</v>
      </c>
      <c r="F34" s="3"/>
      <c r="G34" s="3">
        <v>0</v>
      </c>
      <c r="H34" s="2">
        <f t="shared" si="2"/>
        <v>0</v>
      </c>
      <c r="I34" s="2">
        <f t="shared" si="3"/>
        <v>0</v>
      </c>
      <c r="J34" s="3">
        <v>0</v>
      </c>
      <c r="K34" s="3">
        <v>0</v>
      </c>
      <c r="L34" s="3"/>
      <c r="M34" s="2">
        <f t="shared" si="6"/>
        <v>0</v>
      </c>
      <c r="N34" s="2">
        <f t="shared" si="7"/>
        <v>0</v>
      </c>
      <c r="O34" s="3">
        <v>0</v>
      </c>
      <c r="P34" s="13">
        <v>0</v>
      </c>
      <c r="Q34" s="2">
        <f t="shared" si="10"/>
        <v>0</v>
      </c>
      <c r="R34" s="2">
        <f t="shared" si="11"/>
        <v>0</v>
      </c>
    </row>
    <row r="35" spans="1:18" ht="56.25" x14ac:dyDescent="0.3">
      <c r="A35" s="30" t="s">
        <v>38</v>
      </c>
      <c r="B35" s="31" t="s">
        <v>39</v>
      </c>
      <c r="C35" s="31"/>
      <c r="D35" s="9">
        <f>SUM(D36:D42)</f>
        <v>56393.299999999996</v>
      </c>
      <c r="E35" s="9">
        <f t="shared" ref="E35:G35" si="17">SUM(E36:E42)</f>
        <v>0</v>
      </c>
      <c r="F35" s="9">
        <f t="shared" si="17"/>
        <v>0</v>
      </c>
      <c r="G35" s="9">
        <f t="shared" si="17"/>
        <v>-7232.0999999999995</v>
      </c>
      <c r="H35" s="2">
        <f t="shared" si="2"/>
        <v>-7232.0999999999995</v>
      </c>
      <c r="I35" s="2">
        <f t="shared" si="3"/>
        <v>49161.2</v>
      </c>
      <c r="J35" s="9">
        <f>SUM(J36:J42)</f>
        <v>58603.8</v>
      </c>
      <c r="K35" s="9">
        <f>SUM(K36:K42)</f>
        <v>0</v>
      </c>
      <c r="L35" s="9">
        <f>SUM(L36:L42)</f>
        <v>0</v>
      </c>
      <c r="M35" s="2">
        <f t="shared" si="6"/>
        <v>0</v>
      </c>
      <c r="N35" s="2">
        <f t="shared" si="7"/>
        <v>58603.8</v>
      </c>
      <c r="O35" s="2">
        <f>SUM(O36:O42)</f>
        <v>60773.200000000004</v>
      </c>
      <c r="P35" s="2">
        <f>SUM(P36:P42)</f>
        <v>0</v>
      </c>
      <c r="Q35" s="2">
        <f t="shared" si="10"/>
        <v>0</v>
      </c>
      <c r="R35" s="2">
        <f t="shared" si="11"/>
        <v>60773.200000000004</v>
      </c>
    </row>
    <row r="36" spans="1:18" ht="75" hidden="1" x14ac:dyDescent="0.3">
      <c r="A36" s="30" t="s">
        <v>40</v>
      </c>
      <c r="B36" s="31" t="s">
        <v>41</v>
      </c>
      <c r="C36" s="31"/>
      <c r="D36" s="3">
        <v>0</v>
      </c>
      <c r="E36" s="3">
        <v>0</v>
      </c>
      <c r="F36" s="3"/>
      <c r="G36" s="3">
        <v>0</v>
      </c>
      <c r="H36" s="2">
        <f t="shared" si="2"/>
        <v>0</v>
      </c>
      <c r="I36" s="2">
        <f t="shared" si="3"/>
        <v>0</v>
      </c>
      <c r="J36" s="3">
        <v>0</v>
      </c>
      <c r="K36" s="3">
        <v>0</v>
      </c>
      <c r="L36" s="3"/>
      <c r="M36" s="2">
        <f t="shared" si="6"/>
        <v>0</v>
      </c>
      <c r="N36" s="2">
        <f t="shared" si="7"/>
        <v>0</v>
      </c>
      <c r="O36" s="3">
        <v>0</v>
      </c>
      <c r="P36" s="13">
        <v>0</v>
      </c>
      <c r="Q36" s="2">
        <f t="shared" si="10"/>
        <v>0</v>
      </c>
      <c r="R36" s="2">
        <f t="shared" si="11"/>
        <v>0</v>
      </c>
    </row>
    <row r="37" spans="1:18" ht="112.5" x14ac:dyDescent="0.3">
      <c r="A37" s="32" t="s">
        <v>143</v>
      </c>
      <c r="B37" s="23" t="s">
        <v>145</v>
      </c>
      <c r="C37" s="23"/>
      <c r="D37" s="3">
        <v>49545.2</v>
      </c>
      <c r="E37" s="3">
        <v>0</v>
      </c>
      <c r="F37" s="3">
        <v>0</v>
      </c>
      <c r="G37" s="3">
        <v>-7162.8</v>
      </c>
      <c r="H37" s="2">
        <f t="shared" si="2"/>
        <v>-7162.8</v>
      </c>
      <c r="I37" s="2">
        <f t="shared" si="3"/>
        <v>42382.399999999994</v>
      </c>
      <c r="J37" s="3">
        <v>51527</v>
      </c>
      <c r="K37" s="3">
        <v>0</v>
      </c>
      <c r="L37" s="3">
        <v>0</v>
      </c>
      <c r="M37" s="2">
        <f t="shared" si="6"/>
        <v>0</v>
      </c>
      <c r="N37" s="2">
        <f t="shared" si="7"/>
        <v>51527</v>
      </c>
      <c r="O37" s="3">
        <v>53588</v>
      </c>
      <c r="P37" s="13">
        <v>0</v>
      </c>
      <c r="Q37" s="2">
        <f t="shared" si="10"/>
        <v>0</v>
      </c>
      <c r="R37" s="2">
        <f t="shared" si="11"/>
        <v>53588</v>
      </c>
    </row>
    <row r="38" spans="1:18" ht="112.5" hidden="1" x14ac:dyDescent="0.3">
      <c r="A38" s="32" t="s">
        <v>42</v>
      </c>
      <c r="B38" s="23" t="s">
        <v>43</v>
      </c>
      <c r="C38" s="23"/>
      <c r="D38" s="3">
        <v>0</v>
      </c>
      <c r="E38" s="3">
        <v>0</v>
      </c>
      <c r="F38" s="3"/>
      <c r="G38" s="3">
        <v>0</v>
      </c>
      <c r="H38" s="2">
        <f t="shared" si="2"/>
        <v>0</v>
      </c>
      <c r="I38" s="2">
        <f t="shared" si="3"/>
        <v>0</v>
      </c>
      <c r="J38" s="3">
        <v>0</v>
      </c>
      <c r="K38" s="3">
        <v>0</v>
      </c>
      <c r="L38" s="3"/>
      <c r="M38" s="2">
        <f t="shared" si="6"/>
        <v>0</v>
      </c>
      <c r="N38" s="2">
        <f t="shared" si="7"/>
        <v>0</v>
      </c>
      <c r="O38" s="3">
        <v>0</v>
      </c>
      <c r="P38" s="13">
        <v>0</v>
      </c>
      <c r="Q38" s="2">
        <f t="shared" si="10"/>
        <v>0</v>
      </c>
      <c r="R38" s="2">
        <f t="shared" si="11"/>
        <v>0</v>
      </c>
    </row>
    <row r="39" spans="1:18" ht="56.25" x14ac:dyDescent="0.3">
      <c r="A39" s="32" t="s">
        <v>144</v>
      </c>
      <c r="B39" s="23" t="s">
        <v>146</v>
      </c>
      <c r="C39" s="23"/>
      <c r="D39" s="3">
        <v>3465.6</v>
      </c>
      <c r="E39" s="3">
        <v>0</v>
      </c>
      <c r="F39" s="3">
        <v>0</v>
      </c>
      <c r="G39" s="3">
        <v>-87.5</v>
      </c>
      <c r="H39" s="2">
        <f t="shared" si="2"/>
        <v>-87.5</v>
      </c>
      <c r="I39" s="2">
        <f t="shared" si="3"/>
        <v>3378.1</v>
      </c>
      <c r="J39" s="3">
        <v>3604.3</v>
      </c>
      <c r="K39" s="3">
        <v>0</v>
      </c>
      <c r="L39" s="3">
        <v>0</v>
      </c>
      <c r="M39" s="2">
        <f t="shared" si="6"/>
        <v>0</v>
      </c>
      <c r="N39" s="2">
        <f t="shared" si="7"/>
        <v>3604.3</v>
      </c>
      <c r="O39" s="3">
        <v>3665.3</v>
      </c>
      <c r="P39" s="13">
        <v>0</v>
      </c>
      <c r="Q39" s="2">
        <f t="shared" si="10"/>
        <v>0</v>
      </c>
      <c r="R39" s="2">
        <f t="shared" si="11"/>
        <v>3665.3</v>
      </c>
    </row>
    <row r="40" spans="1:18" ht="158.25" customHeight="1" x14ac:dyDescent="0.3">
      <c r="A40" s="32" t="s">
        <v>243</v>
      </c>
      <c r="B40" s="23" t="s">
        <v>244</v>
      </c>
      <c r="C40" s="23"/>
      <c r="D40" s="3">
        <v>0</v>
      </c>
      <c r="E40" s="3">
        <v>0</v>
      </c>
      <c r="F40" s="3">
        <v>0</v>
      </c>
      <c r="G40" s="3">
        <v>30.1</v>
      </c>
      <c r="H40" s="2">
        <f t="shared" si="2"/>
        <v>30.1</v>
      </c>
      <c r="I40" s="2">
        <f t="shared" si="3"/>
        <v>30.1</v>
      </c>
      <c r="J40" s="3">
        <v>0</v>
      </c>
      <c r="K40" s="3">
        <v>0</v>
      </c>
      <c r="L40" s="3">
        <v>0</v>
      </c>
      <c r="M40" s="2">
        <f t="shared" si="6"/>
        <v>0</v>
      </c>
      <c r="N40" s="2">
        <f t="shared" si="7"/>
        <v>0</v>
      </c>
      <c r="O40" s="3">
        <v>0</v>
      </c>
      <c r="P40" s="13">
        <v>0</v>
      </c>
      <c r="Q40" s="2">
        <f t="shared" si="10"/>
        <v>0</v>
      </c>
      <c r="R40" s="2">
        <f t="shared" si="11"/>
        <v>0</v>
      </c>
    </row>
    <row r="41" spans="1:18" ht="210" customHeight="1" x14ac:dyDescent="0.3">
      <c r="A41" s="32" t="s">
        <v>214</v>
      </c>
      <c r="B41" s="23" t="s">
        <v>242</v>
      </c>
      <c r="C41" s="23"/>
      <c r="D41" s="3">
        <v>13.9</v>
      </c>
      <c r="E41" s="3">
        <v>0</v>
      </c>
      <c r="F41" s="3">
        <v>0</v>
      </c>
      <c r="G41" s="3">
        <v>-11.9</v>
      </c>
      <c r="H41" s="2">
        <f t="shared" si="2"/>
        <v>-11.9</v>
      </c>
      <c r="I41" s="2">
        <f t="shared" si="3"/>
        <v>2</v>
      </c>
      <c r="J41" s="3">
        <v>13.9</v>
      </c>
      <c r="K41" s="3">
        <v>0</v>
      </c>
      <c r="L41" s="3">
        <v>0</v>
      </c>
      <c r="M41" s="2">
        <f t="shared" si="6"/>
        <v>0</v>
      </c>
      <c r="N41" s="2">
        <f t="shared" si="7"/>
        <v>13.9</v>
      </c>
      <c r="O41" s="3">
        <v>13.9</v>
      </c>
      <c r="P41" s="13">
        <v>0</v>
      </c>
      <c r="Q41" s="2">
        <f t="shared" si="10"/>
        <v>0</v>
      </c>
      <c r="R41" s="2">
        <f t="shared" si="11"/>
        <v>13.9</v>
      </c>
    </row>
    <row r="42" spans="1:18" ht="112.5" x14ac:dyDescent="0.3">
      <c r="A42" s="32" t="s">
        <v>147</v>
      </c>
      <c r="B42" s="23" t="s">
        <v>148</v>
      </c>
      <c r="C42" s="23"/>
      <c r="D42" s="3">
        <v>3368.6</v>
      </c>
      <c r="E42" s="3">
        <v>0</v>
      </c>
      <c r="F42" s="3">
        <v>0</v>
      </c>
      <c r="G42" s="3">
        <v>0</v>
      </c>
      <c r="H42" s="2">
        <f t="shared" si="2"/>
        <v>0</v>
      </c>
      <c r="I42" s="2">
        <f t="shared" si="3"/>
        <v>3368.6</v>
      </c>
      <c r="J42" s="3">
        <v>3458.6</v>
      </c>
      <c r="K42" s="3">
        <v>0</v>
      </c>
      <c r="L42" s="3">
        <v>0</v>
      </c>
      <c r="M42" s="2">
        <f t="shared" si="6"/>
        <v>0</v>
      </c>
      <c r="N42" s="2">
        <f t="shared" si="7"/>
        <v>3458.6</v>
      </c>
      <c r="O42" s="3">
        <v>3506</v>
      </c>
      <c r="P42" s="13">
        <v>0</v>
      </c>
      <c r="Q42" s="2">
        <f t="shared" si="10"/>
        <v>0</v>
      </c>
      <c r="R42" s="2">
        <f t="shared" si="11"/>
        <v>3506</v>
      </c>
    </row>
    <row r="43" spans="1:18" ht="37.5" x14ac:dyDescent="0.3">
      <c r="A43" s="32" t="s">
        <v>44</v>
      </c>
      <c r="B43" s="27" t="s">
        <v>45</v>
      </c>
      <c r="C43" s="27"/>
      <c r="D43" s="9">
        <f t="shared" ref="D43:P43" si="18">SUM(D44)</f>
        <v>5210.8999999999996</v>
      </c>
      <c r="E43" s="9">
        <f t="shared" si="18"/>
        <v>0</v>
      </c>
      <c r="F43" s="9">
        <f t="shared" si="18"/>
        <v>0</v>
      </c>
      <c r="G43" s="9">
        <f t="shared" si="18"/>
        <v>-1005.2</v>
      </c>
      <c r="H43" s="2">
        <f t="shared" si="2"/>
        <v>-1005.2</v>
      </c>
      <c r="I43" s="2">
        <f t="shared" si="3"/>
        <v>4205.7</v>
      </c>
      <c r="J43" s="9">
        <f t="shared" si="18"/>
        <v>5210.8999999999996</v>
      </c>
      <c r="K43" s="9">
        <f t="shared" si="18"/>
        <v>0</v>
      </c>
      <c r="L43" s="9">
        <f t="shared" si="18"/>
        <v>0</v>
      </c>
      <c r="M43" s="2">
        <f t="shared" si="6"/>
        <v>0</v>
      </c>
      <c r="N43" s="2">
        <f t="shared" si="7"/>
        <v>5210.8999999999996</v>
      </c>
      <c r="O43" s="2">
        <f t="shared" si="18"/>
        <v>5210.8999999999996</v>
      </c>
      <c r="P43" s="2">
        <f t="shared" si="18"/>
        <v>0</v>
      </c>
      <c r="Q43" s="2">
        <f t="shared" si="10"/>
        <v>0</v>
      </c>
      <c r="R43" s="2">
        <f t="shared" si="11"/>
        <v>5210.8999999999996</v>
      </c>
    </row>
    <row r="44" spans="1:18" ht="37.5" x14ac:dyDescent="0.3">
      <c r="A44" s="32" t="s">
        <v>149</v>
      </c>
      <c r="B44" s="27" t="s">
        <v>46</v>
      </c>
      <c r="C44" s="27"/>
      <c r="D44" s="3">
        <v>5210.8999999999996</v>
      </c>
      <c r="E44" s="3">
        <v>0</v>
      </c>
      <c r="F44" s="3">
        <v>0</v>
      </c>
      <c r="G44" s="3">
        <v>-1005.2</v>
      </c>
      <c r="H44" s="2">
        <f t="shared" si="2"/>
        <v>-1005.2</v>
      </c>
      <c r="I44" s="2">
        <f t="shared" si="3"/>
        <v>4205.7</v>
      </c>
      <c r="J44" s="3">
        <v>5210.8999999999996</v>
      </c>
      <c r="K44" s="3">
        <v>0</v>
      </c>
      <c r="L44" s="3">
        <v>0</v>
      </c>
      <c r="M44" s="2">
        <f t="shared" si="6"/>
        <v>0</v>
      </c>
      <c r="N44" s="2">
        <f t="shared" si="7"/>
        <v>5210.8999999999996</v>
      </c>
      <c r="O44" s="3">
        <v>5210.8999999999996</v>
      </c>
      <c r="P44" s="13">
        <v>0</v>
      </c>
      <c r="Q44" s="2">
        <f t="shared" si="10"/>
        <v>0</v>
      </c>
      <c r="R44" s="2">
        <f t="shared" si="11"/>
        <v>5210.8999999999996</v>
      </c>
    </row>
    <row r="45" spans="1:18" ht="37.5" x14ac:dyDescent="0.3">
      <c r="A45" s="33" t="s">
        <v>47</v>
      </c>
      <c r="B45" s="34" t="s">
        <v>48</v>
      </c>
      <c r="C45" s="34"/>
      <c r="D45" s="9">
        <f t="shared" ref="D45:G45" si="19">SUM(D46:D47)</f>
        <v>456.2</v>
      </c>
      <c r="E45" s="9">
        <f t="shared" si="19"/>
        <v>0</v>
      </c>
      <c r="F45" s="9">
        <f t="shared" si="19"/>
        <v>0</v>
      </c>
      <c r="G45" s="9">
        <f t="shared" si="19"/>
        <v>1849.8</v>
      </c>
      <c r="H45" s="2">
        <f t="shared" si="2"/>
        <v>1849.8</v>
      </c>
      <c r="I45" s="2">
        <f t="shared" si="3"/>
        <v>2306</v>
      </c>
      <c r="J45" s="9">
        <f t="shared" ref="J45:P45" si="20">SUM(J46:J47)</f>
        <v>474.4</v>
      </c>
      <c r="K45" s="9">
        <f t="shared" si="20"/>
        <v>0</v>
      </c>
      <c r="L45" s="9">
        <f t="shared" si="20"/>
        <v>0</v>
      </c>
      <c r="M45" s="2">
        <f t="shared" si="6"/>
        <v>0</v>
      </c>
      <c r="N45" s="2">
        <f t="shared" si="7"/>
        <v>474.4</v>
      </c>
      <c r="O45" s="2">
        <f t="shared" si="20"/>
        <v>493.5</v>
      </c>
      <c r="P45" s="2">
        <f t="shared" si="20"/>
        <v>0</v>
      </c>
      <c r="Q45" s="2">
        <f t="shared" si="10"/>
        <v>0</v>
      </c>
      <c r="R45" s="2">
        <f t="shared" si="11"/>
        <v>493.5</v>
      </c>
    </row>
    <row r="46" spans="1:18" ht="56.25" x14ac:dyDescent="0.3">
      <c r="A46" s="33" t="s">
        <v>150</v>
      </c>
      <c r="B46" s="34" t="s">
        <v>151</v>
      </c>
      <c r="C46" s="34"/>
      <c r="D46" s="3">
        <v>4</v>
      </c>
      <c r="E46" s="3">
        <v>0</v>
      </c>
      <c r="F46" s="3">
        <v>0</v>
      </c>
      <c r="G46" s="3">
        <v>1.1000000000000001</v>
      </c>
      <c r="H46" s="2">
        <f t="shared" si="2"/>
        <v>1.1000000000000001</v>
      </c>
      <c r="I46" s="2">
        <f t="shared" si="3"/>
        <v>5.0999999999999996</v>
      </c>
      <c r="J46" s="3">
        <v>4.2</v>
      </c>
      <c r="K46" s="3">
        <v>0</v>
      </c>
      <c r="L46" s="3">
        <v>0</v>
      </c>
      <c r="M46" s="2">
        <f t="shared" si="6"/>
        <v>0</v>
      </c>
      <c r="N46" s="2">
        <f t="shared" si="7"/>
        <v>4.2</v>
      </c>
      <c r="O46" s="3">
        <v>4.4000000000000004</v>
      </c>
      <c r="P46" s="13">
        <v>0</v>
      </c>
      <c r="Q46" s="2">
        <f t="shared" si="10"/>
        <v>0</v>
      </c>
      <c r="R46" s="2">
        <f t="shared" si="11"/>
        <v>4.4000000000000004</v>
      </c>
    </row>
    <row r="47" spans="1:18" ht="37.5" x14ac:dyDescent="0.3">
      <c r="A47" s="33" t="s">
        <v>152</v>
      </c>
      <c r="B47" s="34" t="s">
        <v>153</v>
      </c>
      <c r="C47" s="34"/>
      <c r="D47" s="3">
        <v>452.2</v>
      </c>
      <c r="E47" s="3">
        <v>0</v>
      </c>
      <c r="F47" s="3">
        <v>0</v>
      </c>
      <c r="G47" s="3">
        <v>1848.7</v>
      </c>
      <c r="H47" s="2">
        <f t="shared" si="2"/>
        <v>1848.7</v>
      </c>
      <c r="I47" s="2">
        <f t="shared" si="3"/>
        <v>2300.9</v>
      </c>
      <c r="J47" s="3">
        <v>470.2</v>
      </c>
      <c r="K47" s="3">
        <v>0</v>
      </c>
      <c r="L47" s="3">
        <v>0</v>
      </c>
      <c r="M47" s="2">
        <f t="shared" si="6"/>
        <v>0</v>
      </c>
      <c r="N47" s="2">
        <f t="shared" si="7"/>
        <v>470.2</v>
      </c>
      <c r="O47" s="3">
        <v>489.1</v>
      </c>
      <c r="P47" s="13">
        <v>0</v>
      </c>
      <c r="Q47" s="2">
        <f t="shared" si="10"/>
        <v>0</v>
      </c>
      <c r="R47" s="2">
        <f t="shared" si="11"/>
        <v>489.1</v>
      </c>
    </row>
    <row r="48" spans="1:18" ht="37.5" x14ac:dyDescent="0.3">
      <c r="A48" s="30" t="s">
        <v>49</v>
      </c>
      <c r="B48" s="31" t="s">
        <v>50</v>
      </c>
      <c r="C48" s="31"/>
      <c r="D48" s="9">
        <f>SUM(D49+D50+D51+D52+D53)</f>
        <v>6338.2</v>
      </c>
      <c r="E48" s="9">
        <f t="shared" ref="E48:P48" si="21">SUM(E49+E50+E51+E52+E53)</f>
        <v>0</v>
      </c>
      <c r="F48" s="9">
        <f t="shared" si="21"/>
        <v>0</v>
      </c>
      <c r="G48" s="9">
        <f t="shared" si="21"/>
        <v>-602.9</v>
      </c>
      <c r="H48" s="2">
        <f t="shared" si="2"/>
        <v>-602.9</v>
      </c>
      <c r="I48" s="2">
        <f t="shared" si="3"/>
        <v>5735.3</v>
      </c>
      <c r="J48" s="9">
        <f t="shared" si="21"/>
        <v>6338.2</v>
      </c>
      <c r="K48" s="9">
        <f t="shared" si="21"/>
        <v>0</v>
      </c>
      <c r="L48" s="9">
        <f t="shared" si="21"/>
        <v>0</v>
      </c>
      <c r="M48" s="2">
        <f t="shared" si="6"/>
        <v>0</v>
      </c>
      <c r="N48" s="2">
        <f t="shared" si="7"/>
        <v>6338.2</v>
      </c>
      <c r="O48" s="9">
        <f t="shared" si="21"/>
        <v>6338.2</v>
      </c>
      <c r="P48" s="9">
        <f t="shared" si="21"/>
        <v>0</v>
      </c>
      <c r="Q48" s="2">
        <f t="shared" si="10"/>
        <v>0</v>
      </c>
      <c r="R48" s="2">
        <f t="shared" si="11"/>
        <v>6338.2</v>
      </c>
    </row>
    <row r="49" spans="1:18" ht="150" hidden="1" x14ac:dyDescent="0.3">
      <c r="A49" s="30" t="s">
        <v>154</v>
      </c>
      <c r="B49" s="23" t="s">
        <v>155</v>
      </c>
      <c r="C49" s="23"/>
      <c r="D49" s="3">
        <v>0</v>
      </c>
      <c r="E49" s="3">
        <v>0</v>
      </c>
      <c r="F49" s="3"/>
      <c r="G49" s="3">
        <v>0</v>
      </c>
      <c r="H49" s="2">
        <f t="shared" si="2"/>
        <v>0</v>
      </c>
      <c r="I49" s="2">
        <f t="shared" si="3"/>
        <v>0</v>
      </c>
      <c r="J49" s="3">
        <v>0</v>
      </c>
      <c r="K49" s="3">
        <v>0</v>
      </c>
      <c r="L49" s="3"/>
      <c r="M49" s="2">
        <f t="shared" si="6"/>
        <v>0</v>
      </c>
      <c r="N49" s="2">
        <f t="shared" si="7"/>
        <v>0</v>
      </c>
      <c r="O49" s="3">
        <v>0</v>
      </c>
      <c r="P49" s="13">
        <v>0</v>
      </c>
      <c r="Q49" s="2">
        <f t="shared" si="10"/>
        <v>0</v>
      </c>
      <c r="R49" s="2">
        <f t="shared" si="11"/>
        <v>0</v>
      </c>
    </row>
    <row r="50" spans="1:18" ht="150" hidden="1" x14ac:dyDescent="0.3">
      <c r="A50" s="30" t="s">
        <v>245</v>
      </c>
      <c r="B50" s="23" t="s">
        <v>246</v>
      </c>
      <c r="C50" s="23"/>
      <c r="D50" s="3">
        <v>0</v>
      </c>
      <c r="E50" s="3">
        <v>0</v>
      </c>
      <c r="F50" s="3"/>
      <c r="G50" s="3">
        <v>0</v>
      </c>
      <c r="H50" s="2">
        <f t="shared" si="2"/>
        <v>0</v>
      </c>
      <c r="I50" s="2">
        <f t="shared" si="3"/>
        <v>0</v>
      </c>
      <c r="J50" s="3">
        <v>0</v>
      </c>
      <c r="K50" s="3">
        <v>0</v>
      </c>
      <c r="L50" s="3"/>
      <c r="M50" s="2">
        <f t="shared" si="6"/>
        <v>0</v>
      </c>
      <c r="N50" s="2">
        <f t="shared" si="7"/>
        <v>0</v>
      </c>
      <c r="O50" s="3">
        <v>0</v>
      </c>
      <c r="P50" s="13">
        <v>0</v>
      </c>
      <c r="Q50" s="2">
        <f t="shared" si="10"/>
        <v>0</v>
      </c>
      <c r="R50" s="2">
        <f t="shared" si="11"/>
        <v>0</v>
      </c>
    </row>
    <row r="51" spans="1:18" ht="77.25" customHeight="1" x14ac:dyDescent="0.3">
      <c r="A51" s="30" t="s">
        <v>156</v>
      </c>
      <c r="B51" s="23" t="s">
        <v>215</v>
      </c>
      <c r="C51" s="23"/>
      <c r="D51" s="3">
        <v>6338.2</v>
      </c>
      <c r="E51" s="3">
        <v>0</v>
      </c>
      <c r="F51" s="3">
        <v>0</v>
      </c>
      <c r="G51" s="3">
        <v>-607.4</v>
      </c>
      <c r="H51" s="2">
        <f t="shared" si="2"/>
        <v>-607.4</v>
      </c>
      <c r="I51" s="2">
        <f t="shared" si="3"/>
        <v>5730.8</v>
      </c>
      <c r="J51" s="3">
        <v>6338.2</v>
      </c>
      <c r="K51" s="3">
        <v>0</v>
      </c>
      <c r="L51" s="3">
        <v>0</v>
      </c>
      <c r="M51" s="2">
        <f t="shared" si="6"/>
        <v>0</v>
      </c>
      <c r="N51" s="2">
        <f t="shared" si="7"/>
        <v>6338.2</v>
      </c>
      <c r="O51" s="3">
        <v>6338.2</v>
      </c>
      <c r="P51" s="13">
        <v>0</v>
      </c>
      <c r="Q51" s="2">
        <f t="shared" si="10"/>
        <v>0</v>
      </c>
      <c r="R51" s="2">
        <f t="shared" si="11"/>
        <v>6338.2</v>
      </c>
    </row>
    <row r="52" spans="1:18" ht="93.75" hidden="1" x14ac:dyDescent="0.3">
      <c r="A52" s="30" t="s">
        <v>51</v>
      </c>
      <c r="B52" s="23" t="s">
        <v>52</v>
      </c>
      <c r="C52" s="23"/>
      <c r="D52" s="3">
        <v>0</v>
      </c>
      <c r="E52" s="3">
        <v>0</v>
      </c>
      <c r="F52" s="3"/>
      <c r="G52" s="3">
        <v>0</v>
      </c>
      <c r="H52" s="2">
        <f t="shared" si="2"/>
        <v>0</v>
      </c>
      <c r="I52" s="2">
        <f t="shared" si="3"/>
        <v>0</v>
      </c>
      <c r="J52" s="3">
        <v>0</v>
      </c>
      <c r="K52" s="3">
        <v>0</v>
      </c>
      <c r="L52" s="3"/>
      <c r="M52" s="2">
        <f t="shared" si="6"/>
        <v>0</v>
      </c>
      <c r="N52" s="2">
        <f t="shared" si="7"/>
        <v>0</v>
      </c>
      <c r="O52" s="3">
        <v>0</v>
      </c>
      <c r="P52" s="13">
        <v>0</v>
      </c>
      <c r="Q52" s="2">
        <f t="shared" si="10"/>
        <v>0</v>
      </c>
      <c r="R52" s="2">
        <f t="shared" si="11"/>
        <v>0</v>
      </c>
    </row>
    <row r="53" spans="1:18" ht="99.75" customHeight="1" x14ac:dyDescent="0.3">
      <c r="A53" s="30" t="s">
        <v>247</v>
      </c>
      <c r="B53" s="1" t="s">
        <v>248</v>
      </c>
      <c r="C53" s="23"/>
      <c r="D53" s="3">
        <v>0</v>
      </c>
      <c r="E53" s="3">
        <v>0</v>
      </c>
      <c r="F53" s="3">
        <v>0</v>
      </c>
      <c r="G53" s="3">
        <v>4.5</v>
      </c>
      <c r="H53" s="2">
        <f t="shared" si="2"/>
        <v>4.5</v>
      </c>
      <c r="I53" s="2">
        <f t="shared" si="3"/>
        <v>4.5</v>
      </c>
      <c r="J53" s="3">
        <v>0</v>
      </c>
      <c r="K53" s="3">
        <v>0</v>
      </c>
      <c r="L53" s="3">
        <v>0</v>
      </c>
      <c r="M53" s="2">
        <f t="shared" si="6"/>
        <v>0</v>
      </c>
      <c r="N53" s="2">
        <f t="shared" si="7"/>
        <v>0</v>
      </c>
      <c r="O53" s="3">
        <v>0</v>
      </c>
      <c r="P53" s="13">
        <v>0</v>
      </c>
      <c r="Q53" s="2">
        <f t="shared" si="10"/>
        <v>0</v>
      </c>
      <c r="R53" s="2">
        <f t="shared" si="11"/>
        <v>0</v>
      </c>
    </row>
    <row r="54" spans="1:18" x14ac:dyDescent="0.3">
      <c r="A54" s="30" t="s">
        <v>53</v>
      </c>
      <c r="B54" s="31" t="s">
        <v>54</v>
      </c>
      <c r="C54" s="31"/>
      <c r="D54" s="3">
        <v>2001</v>
      </c>
      <c r="E54" s="3">
        <v>0</v>
      </c>
      <c r="F54" s="3">
        <v>0</v>
      </c>
      <c r="G54" s="3">
        <v>143.5</v>
      </c>
      <c r="H54" s="2">
        <f t="shared" si="2"/>
        <v>143.5</v>
      </c>
      <c r="I54" s="2">
        <f t="shared" si="3"/>
        <v>2144.5</v>
      </c>
      <c r="J54" s="3">
        <v>1916.9</v>
      </c>
      <c r="K54" s="3">
        <v>0</v>
      </c>
      <c r="L54" s="3">
        <v>0</v>
      </c>
      <c r="M54" s="2">
        <f t="shared" si="6"/>
        <v>0</v>
      </c>
      <c r="N54" s="2">
        <f t="shared" si="7"/>
        <v>1916.9</v>
      </c>
      <c r="O54" s="3">
        <v>2052.4</v>
      </c>
      <c r="P54" s="13">
        <v>0</v>
      </c>
      <c r="Q54" s="2">
        <f t="shared" si="10"/>
        <v>0</v>
      </c>
      <c r="R54" s="2">
        <f t="shared" si="11"/>
        <v>2052.4</v>
      </c>
    </row>
    <row r="55" spans="1:18" x14ac:dyDescent="0.3">
      <c r="A55" s="30" t="s">
        <v>55</v>
      </c>
      <c r="B55" s="31" t="s">
        <v>56</v>
      </c>
      <c r="C55" s="31"/>
      <c r="D55" s="9">
        <f>D56+D57+D58</f>
        <v>597.5</v>
      </c>
      <c r="E55" s="9">
        <f t="shared" ref="E55:P55" si="22">E56+E57+E58</f>
        <v>0</v>
      </c>
      <c r="F55" s="9">
        <f t="shared" si="22"/>
        <v>0</v>
      </c>
      <c r="G55" s="9">
        <f t="shared" si="22"/>
        <v>-196.2</v>
      </c>
      <c r="H55" s="2">
        <f t="shared" si="2"/>
        <v>-196.2</v>
      </c>
      <c r="I55" s="2">
        <f t="shared" si="3"/>
        <v>401.3</v>
      </c>
      <c r="J55" s="9">
        <f t="shared" si="22"/>
        <v>0</v>
      </c>
      <c r="K55" s="9">
        <f t="shared" si="22"/>
        <v>0</v>
      </c>
      <c r="L55" s="9">
        <f t="shared" si="22"/>
        <v>0</v>
      </c>
      <c r="M55" s="2">
        <f t="shared" si="6"/>
        <v>0</v>
      </c>
      <c r="N55" s="2">
        <f t="shared" si="7"/>
        <v>0</v>
      </c>
      <c r="O55" s="9">
        <f t="shared" si="22"/>
        <v>0</v>
      </c>
      <c r="P55" s="9">
        <f t="shared" si="22"/>
        <v>0</v>
      </c>
      <c r="Q55" s="2">
        <f t="shared" si="10"/>
        <v>0</v>
      </c>
      <c r="R55" s="2">
        <f t="shared" si="11"/>
        <v>0</v>
      </c>
    </row>
    <row r="56" spans="1:18" ht="37.5" hidden="1" x14ac:dyDescent="0.3">
      <c r="A56" s="35" t="s">
        <v>57</v>
      </c>
      <c r="B56" s="36" t="s">
        <v>58</v>
      </c>
      <c r="C56" s="36"/>
      <c r="D56" s="3">
        <v>0</v>
      </c>
      <c r="E56" s="3">
        <v>0</v>
      </c>
      <c r="F56" s="3"/>
      <c r="G56" s="3">
        <v>0</v>
      </c>
      <c r="H56" s="2">
        <f t="shared" si="2"/>
        <v>0</v>
      </c>
      <c r="I56" s="2">
        <f t="shared" si="3"/>
        <v>0</v>
      </c>
      <c r="J56" s="3">
        <v>0</v>
      </c>
      <c r="K56" s="3">
        <v>0</v>
      </c>
      <c r="L56" s="3"/>
      <c r="M56" s="2">
        <f t="shared" si="6"/>
        <v>0</v>
      </c>
      <c r="N56" s="2">
        <f t="shared" si="7"/>
        <v>0</v>
      </c>
      <c r="O56" s="3">
        <v>0</v>
      </c>
      <c r="P56" s="13">
        <v>0</v>
      </c>
      <c r="Q56" s="2">
        <f t="shared" si="10"/>
        <v>0</v>
      </c>
      <c r="R56" s="2">
        <f t="shared" si="11"/>
        <v>0</v>
      </c>
    </row>
    <row r="57" spans="1:18" ht="37.5" hidden="1" x14ac:dyDescent="0.3">
      <c r="A57" s="35" t="s">
        <v>59</v>
      </c>
      <c r="B57" s="36" t="s">
        <v>60</v>
      </c>
      <c r="C57" s="36"/>
      <c r="D57" s="3">
        <v>0</v>
      </c>
      <c r="E57" s="3">
        <v>0</v>
      </c>
      <c r="F57" s="3"/>
      <c r="G57" s="3">
        <v>0</v>
      </c>
      <c r="H57" s="2">
        <f t="shared" si="2"/>
        <v>0</v>
      </c>
      <c r="I57" s="2">
        <f t="shared" si="3"/>
        <v>0</v>
      </c>
      <c r="J57" s="3">
        <v>0</v>
      </c>
      <c r="K57" s="3">
        <v>0</v>
      </c>
      <c r="L57" s="3"/>
      <c r="M57" s="2">
        <f t="shared" si="6"/>
        <v>0</v>
      </c>
      <c r="N57" s="2">
        <f t="shared" si="7"/>
        <v>0</v>
      </c>
      <c r="O57" s="3">
        <v>0</v>
      </c>
      <c r="P57" s="13">
        <v>0</v>
      </c>
      <c r="Q57" s="2">
        <f t="shared" si="10"/>
        <v>0</v>
      </c>
      <c r="R57" s="2">
        <f t="shared" si="11"/>
        <v>0</v>
      </c>
    </row>
    <row r="58" spans="1:18" x14ac:dyDescent="0.3">
      <c r="A58" s="35" t="s">
        <v>134</v>
      </c>
      <c r="B58" s="36" t="s">
        <v>133</v>
      </c>
      <c r="C58" s="36"/>
      <c r="D58" s="3">
        <f>D59</f>
        <v>597.5</v>
      </c>
      <c r="E58" s="3">
        <f t="shared" ref="E58:P58" si="23">E59</f>
        <v>0</v>
      </c>
      <c r="F58" s="3">
        <v>0</v>
      </c>
      <c r="G58" s="3">
        <f t="shared" si="23"/>
        <v>-196.2</v>
      </c>
      <c r="H58" s="2">
        <f t="shared" si="2"/>
        <v>-196.2</v>
      </c>
      <c r="I58" s="2">
        <f t="shared" si="3"/>
        <v>401.3</v>
      </c>
      <c r="J58" s="3">
        <f t="shared" si="23"/>
        <v>0</v>
      </c>
      <c r="K58" s="3">
        <f t="shared" si="23"/>
        <v>0</v>
      </c>
      <c r="L58" s="3">
        <v>0</v>
      </c>
      <c r="M58" s="2">
        <f t="shared" si="6"/>
        <v>0</v>
      </c>
      <c r="N58" s="2">
        <f t="shared" si="7"/>
        <v>0</v>
      </c>
      <c r="O58" s="3">
        <f t="shared" si="23"/>
        <v>0</v>
      </c>
      <c r="P58" s="3">
        <f t="shared" si="23"/>
        <v>0</v>
      </c>
      <c r="Q58" s="2">
        <f t="shared" si="10"/>
        <v>0</v>
      </c>
      <c r="R58" s="2">
        <f t="shared" si="11"/>
        <v>0</v>
      </c>
    </row>
    <row r="59" spans="1:18" ht="37.5" x14ac:dyDescent="0.3">
      <c r="A59" s="35" t="s">
        <v>157</v>
      </c>
      <c r="B59" s="36" t="s">
        <v>158</v>
      </c>
      <c r="C59" s="36"/>
      <c r="D59" s="3">
        <v>597.5</v>
      </c>
      <c r="E59" s="3">
        <v>0</v>
      </c>
      <c r="F59" s="3">
        <v>0</v>
      </c>
      <c r="G59" s="3">
        <v>-196.2</v>
      </c>
      <c r="H59" s="2">
        <f t="shared" si="2"/>
        <v>-196.2</v>
      </c>
      <c r="I59" s="2">
        <f t="shared" si="3"/>
        <v>401.3</v>
      </c>
      <c r="J59" s="3">
        <v>0</v>
      </c>
      <c r="K59" s="3">
        <v>0</v>
      </c>
      <c r="L59" s="3">
        <v>0</v>
      </c>
      <c r="M59" s="2">
        <f t="shared" si="6"/>
        <v>0</v>
      </c>
      <c r="N59" s="2">
        <f t="shared" si="7"/>
        <v>0</v>
      </c>
      <c r="O59" s="3">
        <v>0</v>
      </c>
      <c r="P59" s="13">
        <v>0</v>
      </c>
      <c r="Q59" s="2">
        <f t="shared" si="10"/>
        <v>0</v>
      </c>
      <c r="R59" s="2">
        <f t="shared" si="11"/>
        <v>0</v>
      </c>
    </row>
    <row r="60" spans="1:18" x14ac:dyDescent="0.3">
      <c r="A60" s="30" t="s">
        <v>61</v>
      </c>
      <c r="B60" s="37" t="s">
        <v>62</v>
      </c>
      <c r="C60" s="37"/>
      <c r="D60" s="9">
        <f>SUM(D61+D127+D129+D132)</f>
        <v>1026751.4</v>
      </c>
      <c r="E60" s="9">
        <f t="shared" ref="E60:P60" si="24">SUM(E61+E127+E129+E132)</f>
        <v>297622.09999999998</v>
      </c>
      <c r="F60" s="9">
        <f t="shared" si="24"/>
        <v>307387.5</v>
      </c>
      <c r="G60" s="9">
        <f t="shared" si="24"/>
        <v>2412.2999999999993</v>
      </c>
      <c r="H60" s="2">
        <f t="shared" si="2"/>
        <v>607421.9</v>
      </c>
      <c r="I60" s="2">
        <f t="shared" si="3"/>
        <v>1634173.3</v>
      </c>
      <c r="J60" s="9">
        <f t="shared" si="24"/>
        <v>1028678.1</v>
      </c>
      <c r="K60" s="9">
        <f t="shared" si="24"/>
        <v>-16808.3</v>
      </c>
      <c r="L60" s="9">
        <f t="shared" si="24"/>
        <v>478201.9</v>
      </c>
      <c r="M60" s="2">
        <f t="shared" si="6"/>
        <v>461393.60000000003</v>
      </c>
      <c r="N60" s="2">
        <f t="shared" si="7"/>
        <v>1490071.7</v>
      </c>
      <c r="O60" s="9">
        <f t="shared" si="24"/>
        <v>1041202.3</v>
      </c>
      <c r="P60" s="9">
        <f t="shared" si="24"/>
        <v>6466.9</v>
      </c>
      <c r="Q60" s="2">
        <f t="shared" si="10"/>
        <v>6466.9</v>
      </c>
      <c r="R60" s="2">
        <f t="shared" si="11"/>
        <v>1047669.2000000001</v>
      </c>
    </row>
    <row r="61" spans="1:18" ht="56.25" x14ac:dyDescent="0.3">
      <c r="A61" s="30" t="s">
        <v>63</v>
      </c>
      <c r="B61" s="37" t="s">
        <v>64</v>
      </c>
      <c r="C61" s="38"/>
      <c r="D61" s="9">
        <f>SUM(D62+D65+D101+D122)</f>
        <v>1032336.9</v>
      </c>
      <c r="E61" s="9">
        <f t="shared" ref="E61:P61" si="25">SUM(E62+E65+E101+E122)</f>
        <v>297622.09999999998</v>
      </c>
      <c r="F61" s="9">
        <f t="shared" si="25"/>
        <v>307387.5</v>
      </c>
      <c r="G61" s="9">
        <f t="shared" si="25"/>
        <v>1970.8</v>
      </c>
      <c r="H61" s="2">
        <f t="shared" si="2"/>
        <v>606980.4</v>
      </c>
      <c r="I61" s="2">
        <f t="shared" si="3"/>
        <v>1639317.3</v>
      </c>
      <c r="J61" s="9">
        <f t="shared" si="25"/>
        <v>1028678.1</v>
      </c>
      <c r="K61" s="9">
        <f t="shared" si="25"/>
        <v>-16808.3</v>
      </c>
      <c r="L61" s="9">
        <f t="shared" si="25"/>
        <v>478201.9</v>
      </c>
      <c r="M61" s="2">
        <f t="shared" si="6"/>
        <v>461393.60000000003</v>
      </c>
      <c r="N61" s="2">
        <f t="shared" si="7"/>
        <v>1490071.7</v>
      </c>
      <c r="O61" s="9">
        <f t="shared" si="25"/>
        <v>1041202.3</v>
      </c>
      <c r="P61" s="9">
        <f t="shared" si="25"/>
        <v>6466.9</v>
      </c>
      <c r="Q61" s="2">
        <f t="shared" si="10"/>
        <v>6466.9</v>
      </c>
      <c r="R61" s="2">
        <f t="shared" si="11"/>
        <v>1047669.2000000001</v>
      </c>
    </row>
    <row r="62" spans="1:18" ht="37.5" x14ac:dyDescent="0.3">
      <c r="A62" s="17" t="s">
        <v>65</v>
      </c>
      <c r="B62" s="24" t="s">
        <v>159</v>
      </c>
      <c r="C62" s="38"/>
      <c r="D62" s="9">
        <f>D63+D64</f>
        <v>0</v>
      </c>
      <c r="E62" s="9">
        <f t="shared" ref="E62:P62" si="26">E63+E64</f>
        <v>66029</v>
      </c>
      <c r="F62" s="9">
        <f t="shared" si="26"/>
        <v>0</v>
      </c>
      <c r="G62" s="9">
        <f>G63+G64</f>
        <v>0</v>
      </c>
      <c r="H62" s="2">
        <f t="shared" si="2"/>
        <v>66029</v>
      </c>
      <c r="I62" s="2">
        <f t="shared" si="3"/>
        <v>66029</v>
      </c>
      <c r="J62" s="9">
        <f t="shared" si="26"/>
        <v>0</v>
      </c>
      <c r="K62" s="9">
        <f t="shared" si="26"/>
        <v>0</v>
      </c>
      <c r="L62" s="9">
        <f t="shared" si="26"/>
        <v>0</v>
      </c>
      <c r="M62" s="2">
        <f t="shared" si="6"/>
        <v>0</v>
      </c>
      <c r="N62" s="2">
        <f t="shared" si="7"/>
        <v>0</v>
      </c>
      <c r="O62" s="9">
        <f t="shared" si="26"/>
        <v>0</v>
      </c>
      <c r="P62" s="9">
        <f t="shared" si="26"/>
        <v>0</v>
      </c>
      <c r="Q62" s="2">
        <f t="shared" si="10"/>
        <v>0</v>
      </c>
      <c r="R62" s="2">
        <f t="shared" si="11"/>
        <v>0</v>
      </c>
    </row>
    <row r="63" spans="1:18" ht="38.25" customHeight="1" x14ac:dyDescent="0.3">
      <c r="A63" s="17" t="s">
        <v>160</v>
      </c>
      <c r="B63" s="24" t="s">
        <v>161</v>
      </c>
      <c r="C63" s="39">
        <v>60030</v>
      </c>
      <c r="D63" s="3">
        <v>0</v>
      </c>
      <c r="E63" s="3">
        <v>66029</v>
      </c>
      <c r="F63" s="3">
        <v>0</v>
      </c>
      <c r="G63" s="3">
        <v>0</v>
      </c>
      <c r="H63" s="2">
        <f t="shared" si="2"/>
        <v>66029</v>
      </c>
      <c r="I63" s="2">
        <f t="shared" si="3"/>
        <v>66029</v>
      </c>
      <c r="J63" s="3">
        <v>0</v>
      </c>
      <c r="K63" s="3">
        <v>0</v>
      </c>
      <c r="L63" s="3">
        <v>0</v>
      </c>
      <c r="M63" s="2">
        <f t="shared" si="6"/>
        <v>0</v>
      </c>
      <c r="N63" s="2">
        <f t="shared" si="7"/>
        <v>0</v>
      </c>
      <c r="O63" s="3">
        <v>0</v>
      </c>
      <c r="P63" s="13">
        <v>0</v>
      </c>
      <c r="Q63" s="2">
        <f t="shared" si="10"/>
        <v>0</v>
      </c>
      <c r="R63" s="2">
        <f t="shared" si="11"/>
        <v>0</v>
      </c>
    </row>
    <row r="64" spans="1:18" ht="56.25" hidden="1" x14ac:dyDescent="0.3">
      <c r="A64" s="17" t="s">
        <v>162</v>
      </c>
      <c r="B64" s="24" t="s">
        <v>163</v>
      </c>
      <c r="C64" s="40">
        <v>55490</v>
      </c>
      <c r="D64" s="3">
        <v>0</v>
      </c>
      <c r="E64" s="3">
        <v>0</v>
      </c>
      <c r="F64" s="3"/>
      <c r="G64" s="3">
        <v>0</v>
      </c>
      <c r="H64" s="2">
        <f t="shared" si="2"/>
        <v>0</v>
      </c>
      <c r="I64" s="2">
        <f t="shared" si="3"/>
        <v>0</v>
      </c>
      <c r="J64" s="3">
        <v>0</v>
      </c>
      <c r="K64" s="3">
        <v>0</v>
      </c>
      <c r="L64" s="3"/>
      <c r="M64" s="2">
        <f t="shared" si="6"/>
        <v>0</v>
      </c>
      <c r="N64" s="2">
        <f t="shared" si="7"/>
        <v>0</v>
      </c>
      <c r="O64" s="3">
        <v>0</v>
      </c>
      <c r="P64" s="13">
        <v>0</v>
      </c>
      <c r="Q64" s="2">
        <f t="shared" si="10"/>
        <v>0</v>
      </c>
      <c r="R64" s="2">
        <f t="shared" si="11"/>
        <v>0</v>
      </c>
    </row>
    <row r="65" spans="1:18" ht="56.25" x14ac:dyDescent="0.3">
      <c r="A65" s="15" t="s">
        <v>66</v>
      </c>
      <c r="B65" s="37" t="s">
        <v>67</v>
      </c>
      <c r="C65" s="40"/>
      <c r="D65" s="2">
        <f>SUM(D66:D100)</f>
        <v>447628.39999999997</v>
      </c>
      <c r="E65" s="2">
        <f>SUM(E66:E100)</f>
        <v>51284.7</v>
      </c>
      <c r="F65" s="2">
        <f>SUM(F66:F100)</f>
        <v>301090.7</v>
      </c>
      <c r="G65" s="2">
        <f>SUM(G66:G100)</f>
        <v>0</v>
      </c>
      <c r="H65" s="2">
        <f t="shared" si="2"/>
        <v>352375.4</v>
      </c>
      <c r="I65" s="2">
        <f t="shared" si="3"/>
        <v>800003.8</v>
      </c>
      <c r="J65" s="2">
        <f>SUM(J66:J100)</f>
        <v>304065.59999999998</v>
      </c>
      <c r="K65" s="2">
        <f>SUM(K66:K100)</f>
        <v>-16808.3</v>
      </c>
      <c r="L65" s="2">
        <f>SUM(L66:L100)</f>
        <v>478201.9</v>
      </c>
      <c r="M65" s="2">
        <f t="shared" si="6"/>
        <v>461393.60000000003</v>
      </c>
      <c r="N65" s="2">
        <f t="shared" si="7"/>
        <v>765459.2</v>
      </c>
      <c r="O65" s="2">
        <v>313168.8</v>
      </c>
      <c r="P65" s="2">
        <f>SUM(P66:P100)</f>
        <v>6466.9</v>
      </c>
      <c r="Q65" s="2">
        <f t="shared" si="10"/>
        <v>6466.9</v>
      </c>
      <c r="R65" s="2">
        <f t="shared" si="11"/>
        <v>319635.7</v>
      </c>
    </row>
    <row r="66" spans="1:18" ht="187.5" x14ac:dyDescent="0.3">
      <c r="A66" s="15" t="s">
        <v>164</v>
      </c>
      <c r="B66" s="29" t="s">
        <v>165</v>
      </c>
      <c r="C66" s="40">
        <v>63320</v>
      </c>
      <c r="D66" s="3">
        <v>1411</v>
      </c>
      <c r="E66" s="3">
        <v>0</v>
      </c>
      <c r="F66" s="3">
        <v>0</v>
      </c>
      <c r="G66" s="3">
        <v>0</v>
      </c>
      <c r="H66" s="2">
        <f t="shared" si="2"/>
        <v>0</v>
      </c>
      <c r="I66" s="2">
        <f t="shared" si="3"/>
        <v>1411</v>
      </c>
      <c r="J66" s="3">
        <v>1411</v>
      </c>
      <c r="K66" s="3">
        <v>0</v>
      </c>
      <c r="L66" s="3">
        <v>0</v>
      </c>
      <c r="M66" s="2">
        <f t="shared" si="6"/>
        <v>0</v>
      </c>
      <c r="N66" s="2">
        <f t="shared" si="7"/>
        <v>1411</v>
      </c>
      <c r="O66" s="3">
        <v>1411</v>
      </c>
      <c r="P66" s="13">
        <v>0</v>
      </c>
      <c r="Q66" s="2">
        <f t="shared" si="10"/>
        <v>0</v>
      </c>
      <c r="R66" s="2">
        <f t="shared" si="11"/>
        <v>1411</v>
      </c>
    </row>
    <row r="67" spans="1:18" ht="56.25" hidden="1" x14ac:dyDescent="0.3">
      <c r="A67" s="15" t="s">
        <v>164</v>
      </c>
      <c r="B67" s="37" t="s">
        <v>68</v>
      </c>
      <c r="C67" s="40">
        <v>63300</v>
      </c>
      <c r="D67" s="3">
        <v>0</v>
      </c>
      <c r="E67" s="3">
        <v>0</v>
      </c>
      <c r="F67" s="3"/>
      <c r="G67" s="3">
        <v>0</v>
      </c>
      <c r="H67" s="2">
        <f t="shared" si="2"/>
        <v>0</v>
      </c>
      <c r="I67" s="2">
        <f t="shared" si="3"/>
        <v>0</v>
      </c>
      <c r="J67" s="3">
        <v>0</v>
      </c>
      <c r="K67" s="3">
        <v>0</v>
      </c>
      <c r="L67" s="3"/>
      <c r="M67" s="2">
        <f t="shared" si="6"/>
        <v>0</v>
      </c>
      <c r="N67" s="2">
        <f t="shared" si="7"/>
        <v>0</v>
      </c>
      <c r="O67" s="3">
        <v>0</v>
      </c>
      <c r="P67" s="13">
        <v>0</v>
      </c>
      <c r="Q67" s="2">
        <f t="shared" si="10"/>
        <v>0</v>
      </c>
      <c r="R67" s="2">
        <f t="shared" si="11"/>
        <v>0</v>
      </c>
    </row>
    <row r="68" spans="1:18" ht="75" hidden="1" x14ac:dyDescent="0.3">
      <c r="A68" s="15" t="s">
        <v>164</v>
      </c>
      <c r="B68" s="37" t="s">
        <v>116</v>
      </c>
      <c r="C68" s="40">
        <v>63310</v>
      </c>
      <c r="D68" s="3">
        <v>0</v>
      </c>
      <c r="E68" s="3">
        <v>0</v>
      </c>
      <c r="F68" s="3"/>
      <c r="G68" s="3">
        <v>0</v>
      </c>
      <c r="H68" s="2">
        <f t="shared" si="2"/>
        <v>0</v>
      </c>
      <c r="I68" s="2">
        <f t="shared" si="3"/>
        <v>0</v>
      </c>
      <c r="J68" s="3">
        <v>0</v>
      </c>
      <c r="K68" s="3">
        <v>0</v>
      </c>
      <c r="L68" s="3"/>
      <c r="M68" s="2">
        <f t="shared" si="6"/>
        <v>0</v>
      </c>
      <c r="N68" s="2">
        <f t="shared" si="7"/>
        <v>0</v>
      </c>
      <c r="O68" s="3">
        <v>0</v>
      </c>
      <c r="P68" s="13">
        <v>0</v>
      </c>
      <c r="Q68" s="2">
        <f t="shared" si="10"/>
        <v>0</v>
      </c>
      <c r="R68" s="2">
        <f t="shared" si="11"/>
        <v>0</v>
      </c>
    </row>
    <row r="69" spans="1:18" ht="76.5" customHeight="1" x14ac:dyDescent="0.3">
      <c r="A69" s="15" t="s">
        <v>164</v>
      </c>
      <c r="B69" s="37" t="s">
        <v>69</v>
      </c>
      <c r="C69" s="39" t="s">
        <v>217</v>
      </c>
      <c r="D69" s="3">
        <v>46536</v>
      </c>
      <c r="E69" s="3">
        <v>37261.9</v>
      </c>
      <c r="F69" s="3">
        <v>0</v>
      </c>
      <c r="G69" s="3">
        <v>0</v>
      </c>
      <c r="H69" s="2">
        <f t="shared" si="2"/>
        <v>37261.9</v>
      </c>
      <c r="I69" s="2">
        <f t="shared" si="3"/>
        <v>83797.899999999994</v>
      </c>
      <c r="J69" s="3">
        <v>46536</v>
      </c>
      <c r="K69" s="3">
        <v>0</v>
      </c>
      <c r="L69" s="3">
        <v>0</v>
      </c>
      <c r="M69" s="2">
        <f t="shared" si="6"/>
        <v>0</v>
      </c>
      <c r="N69" s="2">
        <f t="shared" si="7"/>
        <v>46536</v>
      </c>
      <c r="O69" s="3">
        <v>46536</v>
      </c>
      <c r="P69" s="13">
        <v>0</v>
      </c>
      <c r="Q69" s="2">
        <f t="shared" si="10"/>
        <v>0</v>
      </c>
      <c r="R69" s="2">
        <f t="shared" si="11"/>
        <v>46536</v>
      </c>
    </row>
    <row r="70" spans="1:18" ht="39.75" customHeight="1" x14ac:dyDescent="0.3">
      <c r="A70" s="15" t="s">
        <v>164</v>
      </c>
      <c r="B70" s="37" t="s">
        <v>70</v>
      </c>
      <c r="C70" s="40">
        <v>63180</v>
      </c>
      <c r="D70" s="3">
        <v>8560.9</v>
      </c>
      <c r="E70" s="3">
        <v>0</v>
      </c>
      <c r="F70" s="3">
        <v>0</v>
      </c>
      <c r="G70" s="3">
        <v>0</v>
      </c>
      <c r="H70" s="2">
        <f t="shared" si="2"/>
        <v>0</v>
      </c>
      <c r="I70" s="2">
        <f t="shared" si="3"/>
        <v>8560.9</v>
      </c>
      <c r="J70" s="3">
        <v>8560.9</v>
      </c>
      <c r="K70" s="3">
        <v>0</v>
      </c>
      <c r="L70" s="3">
        <v>0</v>
      </c>
      <c r="M70" s="2">
        <f t="shared" si="6"/>
        <v>0</v>
      </c>
      <c r="N70" s="2">
        <f t="shared" si="7"/>
        <v>8560.9</v>
      </c>
      <c r="O70" s="3">
        <v>8560.9</v>
      </c>
      <c r="P70" s="13">
        <v>0</v>
      </c>
      <c r="Q70" s="2">
        <f t="shared" si="10"/>
        <v>0</v>
      </c>
      <c r="R70" s="2">
        <f t="shared" si="11"/>
        <v>8560.9</v>
      </c>
    </row>
    <row r="71" spans="1:18" ht="58.5" customHeight="1" x14ac:dyDescent="0.3">
      <c r="A71" s="15" t="s">
        <v>164</v>
      </c>
      <c r="B71" s="37" t="s">
        <v>112</v>
      </c>
      <c r="C71" s="40">
        <v>63340</v>
      </c>
      <c r="D71" s="3">
        <v>0</v>
      </c>
      <c r="E71" s="3">
        <v>426.6</v>
      </c>
      <c r="F71" s="3">
        <v>0</v>
      </c>
      <c r="G71" s="3">
        <v>0</v>
      </c>
      <c r="H71" s="2">
        <f t="shared" si="2"/>
        <v>426.6</v>
      </c>
      <c r="I71" s="2">
        <f t="shared" si="3"/>
        <v>426.6</v>
      </c>
      <c r="J71" s="3">
        <v>878.2</v>
      </c>
      <c r="K71" s="3">
        <v>0</v>
      </c>
      <c r="L71" s="3">
        <v>0</v>
      </c>
      <c r="M71" s="2">
        <f t="shared" si="6"/>
        <v>0</v>
      </c>
      <c r="N71" s="2">
        <f t="shared" si="7"/>
        <v>878.2</v>
      </c>
      <c r="O71" s="3">
        <v>1294.0999999999999</v>
      </c>
      <c r="P71" s="13">
        <v>0</v>
      </c>
      <c r="Q71" s="2">
        <f t="shared" si="10"/>
        <v>0</v>
      </c>
      <c r="R71" s="2">
        <f t="shared" si="11"/>
        <v>1294.0999999999999</v>
      </c>
    </row>
    <row r="72" spans="1:18" ht="56.25" hidden="1" x14ac:dyDescent="0.3">
      <c r="A72" s="15" t="s">
        <v>166</v>
      </c>
      <c r="B72" s="37" t="s">
        <v>112</v>
      </c>
      <c r="C72" s="38" t="s">
        <v>71</v>
      </c>
      <c r="D72" s="3">
        <v>0</v>
      </c>
      <c r="E72" s="3">
        <v>0</v>
      </c>
      <c r="F72" s="3"/>
      <c r="G72" s="3">
        <v>0</v>
      </c>
      <c r="H72" s="2">
        <f t="shared" si="2"/>
        <v>0</v>
      </c>
      <c r="I72" s="2">
        <f t="shared" si="3"/>
        <v>0</v>
      </c>
      <c r="J72" s="3">
        <v>0</v>
      </c>
      <c r="K72" s="3">
        <v>0</v>
      </c>
      <c r="L72" s="3"/>
      <c r="M72" s="2">
        <f t="shared" si="6"/>
        <v>0</v>
      </c>
      <c r="N72" s="2">
        <f t="shared" si="7"/>
        <v>0</v>
      </c>
      <c r="O72" s="3">
        <v>0</v>
      </c>
      <c r="P72" s="13">
        <v>0</v>
      </c>
      <c r="Q72" s="2">
        <f t="shared" si="10"/>
        <v>0</v>
      </c>
      <c r="R72" s="2">
        <f t="shared" si="11"/>
        <v>0</v>
      </c>
    </row>
    <row r="73" spans="1:18" ht="75" x14ac:dyDescent="0.3">
      <c r="A73" s="41" t="s">
        <v>164</v>
      </c>
      <c r="B73" s="29" t="s">
        <v>110</v>
      </c>
      <c r="C73" s="40">
        <v>63330</v>
      </c>
      <c r="D73" s="3">
        <v>12500</v>
      </c>
      <c r="E73" s="3">
        <v>0</v>
      </c>
      <c r="F73" s="3">
        <v>0</v>
      </c>
      <c r="G73" s="3">
        <v>0</v>
      </c>
      <c r="H73" s="2">
        <f t="shared" ref="H73:H136" si="27">E73+F73+G73</f>
        <v>0</v>
      </c>
      <c r="I73" s="2">
        <f t="shared" ref="I73:I136" si="28">D73+H73</f>
        <v>12500</v>
      </c>
      <c r="J73" s="3">
        <v>12500</v>
      </c>
      <c r="K73" s="3">
        <v>0</v>
      </c>
      <c r="L73" s="3">
        <v>0</v>
      </c>
      <c r="M73" s="2">
        <f t="shared" ref="M73:M136" si="29">K73+L73</f>
        <v>0</v>
      </c>
      <c r="N73" s="2">
        <f t="shared" ref="N73:N136" si="30">J73+M73</f>
        <v>12500</v>
      </c>
      <c r="O73" s="3">
        <v>12500</v>
      </c>
      <c r="P73" s="13">
        <v>0</v>
      </c>
      <c r="Q73" s="2">
        <f t="shared" ref="Q73:Q136" si="31">P73</f>
        <v>0</v>
      </c>
      <c r="R73" s="2">
        <f t="shared" ref="R73:R136" si="32">O73+Q73</f>
        <v>12500</v>
      </c>
    </row>
    <row r="74" spans="1:18" ht="37.5" hidden="1" x14ac:dyDescent="0.3">
      <c r="A74" s="41" t="s">
        <v>164</v>
      </c>
      <c r="B74" s="29" t="s">
        <v>125</v>
      </c>
      <c r="C74" s="40">
        <v>63110</v>
      </c>
      <c r="D74" s="3">
        <v>0</v>
      </c>
      <c r="E74" s="3">
        <v>0</v>
      </c>
      <c r="F74" s="3"/>
      <c r="G74" s="3">
        <v>0</v>
      </c>
      <c r="H74" s="2">
        <f t="shared" si="27"/>
        <v>0</v>
      </c>
      <c r="I74" s="2">
        <f t="shared" si="28"/>
        <v>0</v>
      </c>
      <c r="J74" s="3">
        <v>0</v>
      </c>
      <c r="K74" s="3">
        <v>0</v>
      </c>
      <c r="L74" s="3"/>
      <c r="M74" s="2">
        <f t="shared" si="29"/>
        <v>0</v>
      </c>
      <c r="N74" s="2">
        <f t="shared" si="30"/>
        <v>0</v>
      </c>
      <c r="O74" s="3">
        <v>0</v>
      </c>
      <c r="P74" s="13">
        <v>0</v>
      </c>
      <c r="Q74" s="2">
        <f t="shared" si="31"/>
        <v>0</v>
      </c>
      <c r="R74" s="2">
        <f t="shared" si="32"/>
        <v>0</v>
      </c>
    </row>
    <row r="75" spans="1:18" ht="75" x14ac:dyDescent="0.3">
      <c r="A75" s="15" t="s">
        <v>216</v>
      </c>
      <c r="B75" s="29" t="s">
        <v>226</v>
      </c>
      <c r="C75" s="39" t="s">
        <v>251</v>
      </c>
      <c r="D75" s="3">
        <v>63636.4</v>
      </c>
      <c r="E75" s="3">
        <v>-39075</v>
      </c>
      <c r="F75" s="3">
        <v>0</v>
      </c>
      <c r="G75" s="3">
        <v>0</v>
      </c>
      <c r="H75" s="2">
        <f t="shared" si="27"/>
        <v>-39075</v>
      </c>
      <c r="I75" s="2">
        <f t="shared" si="28"/>
        <v>24561.4</v>
      </c>
      <c r="J75" s="3">
        <v>27652.5</v>
      </c>
      <c r="K75" s="3">
        <v>-16808.3</v>
      </c>
      <c r="L75" s="3">
        <v>0</v>
      </c>
      <c r="M75" s="2">
        <f t="shared" si="29"/>
        <v>-16808.3</v>
      </c>
      <c r="N75" s="2">
        <f t="shared" si="30"/>
        <v>10844.2</v>
      </c>
      <c r="O75" s="3">
        <v>0</v>
      </c>
      <c r="P75" s="13">
        <v>6466.9</v>
      </c>
      <c r="Q75" s="2">
        <f t="shared" si="31"/>
        <v>6466.9</v>
      </c>
      <c r="R75" s="2">
        <f t="shared" si="32"/>
        <v>6466.9</v>
      </c>
    </row>
    <row r="76" spans="1:18" ht="56.25" hidden="1" x14ac:dyDescent="0.3">
      <c r="A76" s="15" t="s">
        <v>167</v>
      </c>
      <c r="B76" s="29" t="s">
        <v>111</v>
      </c>
      <c r="C76" s="42" t="s">
        <v>82</v>
      </c>
      <c r="D76" s="3">
        <v>0</v>
      </c>
      <c r="E76" s="3">
        <v>0</v>
      </c>
      <c r="F76" s="3"/>
      <c r="G76" s="3">
        <v>0</v>
      </c>
      <c r="H76" s="2">
        <f t="shared" si="27"/>
        <v>0</v>
      </c>
      <c r="I76" s="2">
        <f t="shared" si="28"/>
        <v>0</v>
      </c>
      <c r="J76" s="3">
        <v>0</v>
      </c>
      <c r="K76" s="3">
        <v>0</v>
      </c>
      <c r="L76" s="3"/>
      <c r="M76" s="2">
        <f t="shared" si="29"/>
        <v>0</v>
      </c>
      <c r="N76" s="2">
        <f t="shared" si="30"/>
        <v>0</v>
      </c>
      <c r="O76" s="3">
        <v>0</v>
      </c>
      <c r="P76" s="13">
        <v>0</v>
      </c>
      <c r="Q76" s="2">
        <f t="shared" si="31"/>
        <v>0</v>
      </c>
      <c r="R76" s="2">
        <f t="shared" si="32"/>
        <v>0</v>
      </c>
    </row>
    <row r="77" spans="1:18" ht="75" hidden="1" x14ac:dyDescent="0.3">
      <c r="A77" s="15" t="s">
        <v>167</v>
      </c>
      <c r="B77" s="29" t="s">
        <v>121</v>
      </c>
      <c r="C77" s="42">
        <v>55191</v>
      </c>
      <c r="D77" s="3">
        <v>0</v>
      </c>
      <c r="E77" s="3">
        <v>0</v>
      </c>
      <c r="F77" s="3"/>
      <c r="G77" s="3">
        <v>0</v>
      </c>
      <c r="H77" s="2">
        <f t="shared" si="27"/>
        <v>0</v>
      </c>
      <c r="I77" s="2">
        <f t="shared" si="28"/>
        <v>0</v>
      </c>
      <c r="J77" s="3">
        <v>0</v>
      </c>
      <c r="K77" s="3">
        <v>0</v>
      </c>
      <c r="L77" s="3"/>
      <c r="M77" s="2">
        <f t="shared" si="29"/>
        <v>0</v>
      </c>
      <c r="N77" s="2">
        <f t="shared" si="30"/>
        <v>0</v>
      </c>
      <c r="O77" s="3">
        <v>0</v>
      </c>
      <c r="P77" s="13">
        <v>0</v>
      </c>
      <c r="Q77" s="2">
        <f t="shared" si="31"/>
        <v>0</v>
      </c>
      <c r="R77" s="2">
        <f t="shared" si="32"/>
        <v>0</v>
      </c>
    </row>
    <row r="78" spans="1:18" ht="75" x14ac:dyDescent="0.3">
      <c r="A78" s="41" t="s">
        <v>164</v>
      </c>
      <c r="B78" s="23" t="s">
        <v>109</v>
      </c>
      <c r="C78" s="42">
        <v>63350</v>
      </c>
      <c r="D78" s="3">
        <v>26000</v>
      </c>
      <c r="E78" s="3">
        <v>0</v>
      </c>
      <c r="F78" s="3">
        <v>0</v>
      </c>
      <c r="G78" s="3">
        <v>0</v>
      </c>
      <c r="H78" s="2">
        <f t="shared" si="27"/>
        <v>0</v>
      </c>
      <c r="I78" s="2">
        <f t="shared" si="28"/>
        <v>26000</v>
      </c>
      <c r="J78" s="3">
        <v>36000</v>
      </c>
      <c r="K78" s="3">
        <v>0</v>
      </c>
      <c r="L78" s="3">
        <v>-2754</v>
      </c>
      <c r="M78" s="2">
        <f t="shared" si="29"/>
        <v>-2754</v>
      </c>
      <c r="N78" s="2">
        <f t="shared" si="30"/>
        <v>33246</v>
      </c>
      <c r="O78" s="3">
        <v>31000</v>
      </c>
      <c r="P78" s="13">
        <v>0</v>
      </c>
      <c r="Q78" s="2">
        <f t="shared" si="31"/>
        <v>0</v>
      </c>
      <c r="R78" s="2">
        <f t="shared" si="32"/>
        <v>31000</v>
      </c>
    </row>
    <row r="79" spans="1:18" ht="75" x14ac:dyDescent="0.3">
      <c r="A79" s="15" t="s">
        <v>169</v>
      </c>
      <c r="B79" s="23" t="s">
        <v>108</v>
      </c>
      <c r="C79" s="42" t="s">
        <v>168</v>
      </c>
      <c r="D79" s="3">
        <v>95000</v>
      </c>
      <c r="E79" s="3">
        <v>0</v>
      </c>
      <c r="F79" s="3">
        <v>0</v>
      </c>
      <c r="G79" s="3">
        <v>0</v>
      </c>
      <c r="H79" s="2">
        <f t="shared" si="27"/>
        <v>0</v>
      </c>
      <c r="I79" s="2">
        <f t="shared" si="28"/>
        <v>95000</v>
      </c>
      <c r="J79" s="3">
        <v>34874.699999999997</v>
      </c>
      <c r="K79" s="3">
        <v>0</v>
      </c>
      <c r="L79" s="3">
        <v>0</v>
      </c>
      <c r="M79" s="2">
        <f t="shared" si="29"/>
        <v>0</v>
      </c>
      <c r="N79" s="2">
        <f t="shared" si="30"/>
        <v>34874.699999999997</v>
      </c>
      <c r="O79" s="3">
        <v>34874.699999999997</v>
      </c>
      <c r="P79" s="13">
        <v>0</v>
      </c>
      <c r="Q79" s="2">
        <f t="shared" si="31"/>
        <v>0</v>
      </c>
      <c r="R79" s="2">
        <f t="shared" si="32"/>
        <v>34874.699999999997</v>
      </c>
    </row>
    <row r="80" spans="1:18" ht="56.25" x14ac:dyDescent="0.3">
      <c r="A80" s="15" t="s">
        <v>218</v>
      </c>
      <c r="B80" s="23" t="s">
        <v>219</v>
      </c>
      <c r="C80" s="42" t="s">
        <v>220</v>
      </c>
      <c r="D80" s="3">
        <v>43440.800000000003</v>
      </c>
      <c r="E80" s="3">
        <v>0</v>
      </c>
      <c r="F80" s="3">
        <v>0</v>
      </c>
      <c r="G80" s="3">
        <v>0</v>
      </c>
      <c r="H80" s="2">
        <f t="shared" si="27"/>
        <v>0</v>
      </c>
      <c r="I80" s="2">
        <f t="shared" si="28"/>
        <v>43440.800000000003</v>
      </c>
      <c r="J80" s="3">
        <v>0</v>
      </c>
      <c r="K80" s="3">
        <v>0</v>
      </c>
      <c r="L80" s="3">
        <v>0</v>
      </c>
      <c r="M80" s="2">
        <f t="shared" si="29"/>
        <v>0</v>
      </c>
      <c r="N80" s="2">
        <f t="shared" si="30"/>
        <v>0</v>
      </c>
      <c r="O80" s="3">
        <v>0</v>
      </c>
      <c r="P80" s="13">
        <v>0</v>
      </c>
      <c r="Q80" s="2">
        <f t="shared" si="31"/>
        <v>0</v>
      </c>
      <c r="R80" s="2">
        <f t="shared" si="32"/>
        <v>0</v>
      </c>
    </row>
    <row r="81" spans="1:18" ht="37.5" x14ac:dyDescent="0.3">
      <c r="A81" s="15" t="s">
        <v>164</v>
      </c>
      <c r="B81" s="23" t="s">
        <v>107</v>
      </c>
      <c r="C81" s="40">
        <v>63010</v>
      </c>
      <c r="D81" s="3">
        <v>0</v>
      </c>
      <c r="E81" s="3">
        <v>0</v>
      </c>
      <c r="F81" s="3">
        <v>0</v>
      </c>
      <c r="G81" s="3">
        <v>0</v>
      </c>
      <c r="H81" s="2">
        <f t="shared" si="27"/>
        <v>0</v>
      </c>
      <c r="I81" s="2">
        <f t="shared" si="28"/>
        <v>0</v>
      </c>
      <c r="J81" s="3">
        <v>11502</v>
      </c>
      <c r="K81" s="3">
        <v>0</v>
      </c>
      <c r="L81" s="3">
        <v>0</v>
      </c>
      <c r="M81" s="2">
        <f t="shared" si="29"/>
        <v>0</v>
      </c>
      <c r="N81" s="2">
        <f t="shared" si="30"/>
        <v>11502</v>
      </c>
      <c r="O81" s="3">
        <v>360</v>
      </c>
      <c r="P81" s="13">
        <v>0</v>
      </c>
      <c r="Q81" s="2">
        <f t="shared" si="31"/>
        <v>0</v>
      </c>
      <c r="R81" s="2">
        <f t="shared" si="32"/>
        <v>360</v>
      </c>
    </row>
    <row r="82" spans="1:18" ht="93.75" x14ac:dyDescent="0.3">
      <c r="A82" s="15" t="s">
        <v>222</v>
      </c>
      <c r="B82" s="23" t="s">
        <v>223</v>
      </c>
      <c r="C82" s="39" t="s">
        <v>250</v>
      </c>
      <c r="D82" s="3">
        <v>117.4</v>
      </c>
      <c r="E82" s="3">
        <v>2871</v>
      </c>
      <c r="F82" s="3">
        <v>0</v>
      </c>
      <c r="G82" s="3">
        <v>0</v>
      </c>
      <c r="H82" s="2">
        <f t="shared" si="27"/>
        <v>2871</v>
      </c>
      <c r="I82" s="2">
        <f t="shared" si="28"/>
        <v>2988.4</v>
      </c>
      <c r="J82" s="3">
        <v>0</v>
      </c>
      <c r="K82" s="3">
        <v>0</v>
      </c>
      <c r="L82" s="3">
        <v>0</v>
      </c>
      <c r="M82" s="2">
        <f t="shared" si="29"/>
        <v>0</v>
      </c>
      <c r="N82" s="2">
        <f t="shared" si="30"/>
        <v>0</v>
      </c>
      <c r="O82" s="3">
        <v>0</v>
      </c>
      <c r="P82" s="13">
        <v>0</v>
      </c>
      <c r="Q82" s="2">
        <f t="shared" si="31"/>
        <v>0</v>
      </c>
      <c r="R82" s="2">
        <f t="shared" si="32"/>
        <v>0</v>
      </c>
    </row>
    <row r="83" spans="1:18" ht="56.25" hidden="1" x14ac:dyDescent="0.3">
      <c r="A83" s="15" t="s">
        <v>164</v>
      </c>
      <c r="B83" s="23" t="s">
        <v>173</v>
      </c>
      <c r="C83" s="40">
        <v>63370</v>
      </c>
      <c r="D83" s="3">
        <v>0</v>
      </c>
      <c r="E83" s="3">
        <v>0</v>
      </c>
      <c r="F83" s="3"/>
      <c r="G83" s="3">
        <v>0</v>
      </c>
      <c r="H83" s="2">
        <f t="shared" si="27"/>
        <v>0</v>
      </c>
      <c r="I83" s="2">
        <f t="shared" si="28"/>
        <v>0</v>
      </c>
      <c r="J83" s="3">
        <v>0</v>
      </c>
      <c r="K83" s="3">
        <v>0</v>
      </c>
      <c r="L83" s="3"/>
      <c r="M83" s="2">
        <f t="shared" si="29"/>
        <v>0</v>
      </c>
      <c r="N83" s="2">
        <f t="shared" si="30"/>
        <v>0</v>
      </c>
      <c r="O83" s="3">
        <v>0</v>
      </c>
      <c r="P83" s="13">
        <v>0</v>
      </c>
      <c r="Q83" s="2">
        <f t="shared" si="31"/>
        <v>0</v>
      </c>
      <c r="R83" s="2">
        <f t="shared" si="32"/>
        <v>0</v>
      </c>
    </row>
    <row r="84" spans="1:18" ht="56.25" x14ac:dyDescent="0.3">
      <c r="A84" s="15" t="s">
        <v>164</v>
      </c>
      <c r="B84" s="23" t="s">
        <v>106</v>
      </c>
      <c r="C84" s="40">
        <v>63130</v>
      </c>
      <c r="D84" s="3">
        <v>1278.4000000000001</v>
      </c>
      <c r="E84" s="3">
        <v>1980</v>
      </c>
      <c r="F84" s="3">
        <v>0</v>
      </c>
      <c r="G84" s="3">
        <v>0</v>
      </c>
      <c r="H84" s="2">
        <f t="shared" si="27"/>
        <v>1980</v>
      </c>
      <c r="I84" s="2">
        <f t="shared" si="28"/>
        <v>3258.4</v>
      </c>
      <c r="J84" s="3">
        <v>1501.8</v>
      </c>
      <c r="K84" s="3">
        <v>0</v>
      </c>
      <c r="L84" s="3">
        <v>0</v>
      </c>
      <c r="M84" s="2">
        <f t="shared" si="29"/>
        <v>0</v>
      </c>
      <c r="N84" s="2">
        <f t="shared" si="30"/>
        <v>1501.8</v>
      </c>
      <c r="O84" s="3">
        <v>1501.8</v>
      </c>
      <c r="P84" s="13">
        <v>0</v>
      </c>
      <c r="Q84" s="2">
        <f t="shared" si="31"/>
        <v>0</v>
      </c>
      <c r="R84" s="2">
        <f t="shared" si="32"/>
        <v>1501.8</v>
      </c>
    </row>
    <row r="85" spans="1:18" ht="75" hidden="1" x14ac:dyDescent="0.3">
      <c r="A85" s="15" t="s">
        <v>164</v>
      </c>
      <c r="B85" s="23" t="s">
        <v>174</v>
      </c>
      <c r="C85" s="43">
        <v>63360</v>
      </c>
      <c r="D85" s="3">
        <v>0</v>
      </c>
      <c r="E85" s="3">
        <v>0</v>
      </c>
      <c r="F85" s="3"/>
      <c r="G85" s="3">
        <v>0</v>
      </c>
      <c r="H85" s="2">
        <f t="shared" si="27"/>
        <v>0</v>
      </c>
      <c r="I85" s="2">
        <f t="shared" si="28"/>
        <v>0</v>
      </c>
      <c r="J85" s="3">
        <v>0</v>
      </c>
      <c r="K85" s="3">
        <v>0</v>
      </c>
      <c r="L85" s="3"/>
      <c r="M85" s="2">
        <f t="shared" si="29"/>
        <v>0</v>
      </c>
      <c r="N85" s="2">
        <f t="shared" si="30"/>
        <v>0</v>
      </c>
      <c r="O85" s="3">
        <v>0</v>
      </c>
      <c r="P85" s="13">
        <v>0</v>
      </c>
      <c r="Q85" s="2">
        <f t="shared" si="31"/>
        <v>0</v>
      </c>
      <c r="R85" s="2">
        <f t="shared" si="32"/>
        <v>0</v>
      </c>
    </row>
    <row r="86" spans="1:18" ht="93.75" x14ac:dyDescent="0.3">
      <c r="A86" s="15" t="s">
        <v>170</v>
      </c>
      <c r="B86" s="23" t="s">
        <v>105</v>
      </c>
      <c r="C86" s="40">
        <v>63020</v>
      </c>
      <c r="D86" s="3">
        <v>2089</v>
      </c>
      <c r="E86" s="3">
        <v>0</v>
      </c>
      <c r="F86" s="3">
        <v>0</v>
      </c>
      <c r="G86" s="3">
        <v>0</v>
      </c>
      <c r="H86" s="2">
        <f t="shared" si="27"/>
        <v>0</v>
      </c>
      <c r="I86" s="2">
        <f t="shared" si="28"/>
        <v>2089</v>
      </c>
      <c r="J86" s="3">
        <v>2506.4</v>
      </c>
      <c r="K86" s="3">
        <v>0</v>
      </c>
      <c r="L86" s="3">
        <v>0</v>
      </c>
      <c r="M86" s="2">
        <f t="shared" si="29"/>
        <v>0</v>
      </c>
      <c r="N86" s="2">
        <f t="shared" si="30"/>
        <v>2506.4</v>
      </c>
      <c r="O86" s="3">
        <v>2506.4</v>
      </c>
      <c r="P86" s="13">
        <v>0</v>
      </c>
      <c r="Q86" s="2">
        <f t="shared" si="31"/>
        <v>0</v>
      </c>
      <c r="R86" s="2">
        <f t="shared" si="32"/>
        <v>2506.4</v>
      </c>
    </row>
    <row r="87" spans="1:18" ht="57" customHeight="1" x14ac:dyDescent="0.3">
      <c r="A87" s="15" t="s">
        <v>164</v>
      </c>
      <c r="B87" s="23" t="s">
        <v>104</v>
      </c>
      <c r="C87" s="40">
        <v>63030</v>
      </c>
      <c r="D87" s="3">
        <v>41410.1</v>
      </c>
      <c r="E87" s="3">
        <v>8517</v>
      </c>
      <c r="F87" s="3">
        <v>9031.7999999999993</v>
      </c>
      <c r="G87" s="3">
        <v>0</v>
      </c>
      <c r="H87" s="2">
        <f t="shared" si="27"/>
        <v>17548.8</v>
      </c>
      <c r="I87" s="2">
        <f t="shared" si="28"/>
        <v>58958.899999999994</v>
      </c>
      <c r="J87" s="3">
        <v>26965</v>
      </c>
      <c r="K87" s="3">
        <v>0</v>
      </c>
      <c r="L87" s="3">
        <v>0</v>
      </c>
      <c r="M87" s="2">
        <f t="shared" si="29"/>
        <v>0</v>
      </c>
      <c r="N87" s="2">
        <f t="shared" si="30"/>
        <v>26965</v>
      </c>
      <c r="O87" s="3">
        <v>42028.6</v>
      </c>
      <c r="P87" s="13">
        <v>0</v>
      </c>
      <c r="Q87" s="2">
        <f t="shared" si="31"/>
        <v>0</v>
      </c>
      <c r="R87" s="2">
        <f t="shared" si="32"/>
        <v>42028.6</v>
      </c>
    </row>
    <row r="88" spans="1:18" ht="56.25" hidden="1" x14ac:dyDescent="0.3">
      <c r="A88" s="15" t="s">
        <v>171</v>
      </c>
      <c r="B88" s="23" t="s">
        <v>104</v>
      </c>
      <c r="C88" s="38" t="s">
        <v>72</v>
      </c>
      <c r="D88" s="3">
        <v>0</v>
      </c>
      <c r="E88" s="3">
        <v>0</v>
      </c>
      <c r="F88" s="3"/>
      <c r="G88" s="3">
        <v>0</v>
      </c>
      <c r="H88" s="2">
        <f t="shared" si="27"/>
        <v>0</v>
      </c>
      <c r="I88" s="2">
        <f t="shared" si="28"/>
        <v>0</v>
      </c>
      <c r="J88" s="3">
        <v>0</v>
      </c>
      <c r="K88" s="3">
        <v>0</v>
      </c>
      <c r="L88" s="3"/>
      <c r="M88" s="2">
        <f t="shared" si="29"/>
        <v>0</v>
      </c>
      <c r="N88" s="2">
        <f t="shared" si="30"/>
        <v>0</v>
      </c>
      <c r="O88" s="3">
        <v>0</v>
      </c>
      <c r="P88" s="13">
        <v>0</v>
      </c>
      <c r="Q88" s="2">
        <f t="shared" si="31"/>
        <v>0</v>
      </c>
      <c r="R88" s="2">
        <f t="shared" si="32"/>
        <v>0</v>
      </c>
    </row>
    <row r="89" spans="1:18" ht="55.5" customHeight="1" x14ac:dyDescent="0.3">
      <c r="A89" s="15" t="s">
        <v>164</v>
      </c>
      <c r="B89" s="23" t="s">
        <v>126</v>
      </c>
      <c r="C89" s="38">
        <v>63430</v>
      </c>
      <c r="D89" s="3">
        <v>0</v>
      </c>
      <c r="E89" s="3">
        <v>0</v>
      </c>
      <c r="F89" s="3">
        <v>0</v>
      </c>
      <c r="G89" s="3">
        <v>0</v>
      </c>
      <c r="H89" s="2">
        <f t="shared" si="27"/>
        <v>0</v>
      </c>
      <c r="I89" s="2">
        <f t="shared" si="28"/>
        <v>0</v>
      </c>
      <c r="J89" s="3">
        <v>0</v>
      </c>
      <c r="K89" s="3">
        <v>0</v>
      </c>
      <c r="L89" s="3">
        <v>0</v>
      </c>
      <c r="M89" s="2">
        <f t="shared" si="29"/>
        <v>0</v>
      </c>
      <c r="N89" s="2">
        <f t="shared" si="30"/>
        <v>0</v>
      </c>
      <c r="O89" s="3">
        <v>0</v>
      </c>
      <c r="P89" s="13">
        <v>0</v>
      </c>
      <c r="Q89" s="2">
        <f t="shared" si="31"/>
        <v>0</v>
      </c>
      <c r="R89" s="2">
        <f t="shared" si="32"/>
        <v>0</v>
      </c>
    </row>
    <row r="90" spans="1:18" ht="55.5" customHeight="1" x14ac:dyDescent="0.3">
      <c r="A90" s="15" t="s">
        <v>164</v>
      </c>
      <c r="B90" s="23" t="s">
        <v>103</v>
      </c>
      <c r="C90" s="40">
        <v>63160</v>
      </c>
      <c r="D90" s="3">
        <v>16211.2</v>
      </c>
      <c r="E90" s="3">
        <v>0</v>
      </c>
      <c r="F90" s="3">
        <v>4480</v>
      </c>
      <c r="G90" s="3">
        <v>0</v>
      </c>
      <c r="H90" s="2">
        <f t="shared" si="27"/>
        <v>4480</v>
      </c>
      <c r="I90" s="2">
        <f t="shared" si="28"/>
        <v>20691.2</v>
      </c>
      <c r="J90" s="3">
        <v>30717</v>
      </c>
      <c r="K90" s="3">
        <v>0</v>
      </c>
      <c r="L90" s="3">
        <v>0</v>
      </c>
      <c r="M90" s="2">
        <f t="shared" si="29"/>
        <v>0</v>
      </c>
      <c r="N90" s="2">
        <f t="shared" si="30"/>
        <v>30717</v>
      </c>
      <c r="O90" s="3">
        <v>30717</v>
      </c>
      <c r="P90" s="13">
        <v>0</v>
      </c>
      <c r="Q90" s="2">
        <f t="shared" si="31"/>
        <v>0</v>
      </c>
      <c r="R90" s="2">
        <f t="shared" si="32"/>
        <v>30717</v>
      </c>
    </row>
    <row r="91" spans="1:18" ht="56.25" x14ac:dyDescent="0.3">
      <c r="A91" s="15" t="s">
        <v>164</v>
      </c>
      <c r="B91" s="23" t="s">
        <v>131</v>
      </c>
      <c r="C91" s="40">
        <v>63280</v>
      </c>
      <c r="D91" s="3">
        <v>9502</v>
      </c>
      <c r="E91" s="3">
        <v>0</v>
      </c>
      <c r="F91" s="3">
        <v>0</v>
      </c>
      <c r="G91" s="3">
        <v>0</v>
      </c>
      <c r="H91" s="2">
        <f t="shared" si="27"/>
        <v>0</v>
      </c>
      <c r="I91" s="2">
        <f t="shared" si="28"/>
        <v>9502</v>
      </c>
      <c r="J91" s="3">
        <v>0</v>
      </c>
      <c r="K91" s="3">
        <v>0</v>
      </c>
      <c r="L91" s="3">
        <v>0</v>
      </c>
      <c r="M91" s="2">
        <f t="shared" si="29"/>
        <v>0</v>
      </c>
      <c r="N91" s="2">
        <f t="shared" si="30"/>
        <v>0</v>
      </c>
      <c r="O91" s="3">
        <v>0</v>
      </c>
      <c r="P91" s="13">
        <v>0</v>
      </c>
      <c r="Q91" s="2">
        <f t="shared" si="31"/>
        <v>0</v>
      </c>
      <c r="R91" s="2">
        <f t="shared" si="32"/>
        <v>0</v>
      </c>
    </row>
    <row r="92" spans="1:18" ht="75" x14ac:dyDescent="0.3">
      <c r="A92" s="15" t="s">
        <v>172</v>
      </c>
      <c r="B92" s="44" t="s">
        <v>102</v>
      </c>
      <c r="C92" s="45">
        <v>63500</v>
      </c>
      <c r="D92" s="3">
        <v>37985.800000000003</v>
      </c>
      <c r="E92" s="3">
        <v>0</v>
      </c>
      <c r="F92" s="3">
        <f>81454.9+206124</f>
        <v>287578.90000000002</v>
      </c>
      <c r="G92" s="3">
        <v>0</v>
      </c>
      <c r="H92" s="2">
        <f t="shared" si="27"/>
        <v>287578.90000000002</v>
      </c>
      <c r="I92" s="2">
        <f t="shared" si="28"/>
        <v>325564.7</v>
      </c>
      <c r="J92" s="3">
        <v>0</v>
      </c>
      <c r="K92" s="3">
        <v>0</v>
      </c>
      <c r="L92" s="3">
        <v>480955.9</v>
      </c>
      <c r="M92" s="2">
        <f t="shared" si="29"/>
        <v>480955.9</v>
      </c>
      <c r="N92" s="2">
        <f t="shared" si="30"/>
        <v>480955.9</v>
      </c>
      <c r="O92" s="3">
        <v>0</v>
      </c>
      <c r="P92" s="13">
        <v>0</v>
      </c>
      <c r="Q92" s="2">
        <f t="shared" si="31"/>
        <v>0</v>
      </c>
      <c r="R92" s="2">
        <f t="shared" si="32"/>
        <v>0</v>
      </c>
    </row>
    <row r="93" spans="1:18" ht="75" hidden="1" x14ac:dyDescent="0.3">
      <c r="A93" s="15" t="s">
        <v>176</v>
      </c>
      <c r="B93" s="44" t="s">
        <v>175</v>
      </c>
      <c r="C93" s="45">
        <v>55200</v>
      </c>
      <c r="D93" s="3">
        <v>0</v>
      </c>
      <c r="E93" s="3">
        <v>0</v>
      </c>
      <c r="F93" s="3"/>
      <c r="G93" s="3">
        <v>0</v>
      </c>
      <c r="H93" s="2">
        <f t="shared" si="27"/>
        <v>0</v>
      </c>
      <c r="I93" s="2">
        <f t="shared" si="28"/>
        <v>0</v>
      </c>
      <c r="J93" s="3">
        <v>0</v>
      </c>
      <c r="K93" s="3">
        <v>0</v>
      </c>
      <c r="L93" s="3"/>
      <c r="M93" s="2">
        <f t="shared" si="29"/>
        <v>0</v>
      </c>
      <c r="N93" s="2">
        <f t="shared" si="30"/>
        <v>0</v>
      </c>
      <c r="O93" s="3">
        <v>0</v>
      </c>
      <c r="P93" s="13">
        <v>0</v>
      </c>
      <c r="Q93" s="2">
        <f t="shared" si="31"/>
        <v>0</v>
      </c>
      <c r="R93" s="2">
        <f t="shared" si="32"/>
        <v>0</v>
      </c>
    </row>
    <row r="94" spans="1:18" ht="150" hidden="1" x14ac:dyDescent="0.3">
      <c r="A94" s="15" t="s">
        <v>177</v>
      </c>
      <c r="B94" s="44" t="s">
        <v>178</v>
      </c>
      <c r="C94" s="45">
        <v>67483</v>
      </c>
      <c r="D94" s="3">
        <v>0</v>
      </c>
      <c r="E94" s="3">
        <v>0</v>
      </c>
      <c r="F94" s="3"/>
      <c r="G94" s="3">
        <v>0</v>
      </c>
      <c r="H94" s="2">
        <f t="shared" si="27"/>
        <v>0</v>
      </c>
      <c r="I94" s="2">
        <f t="shared" si="28"/>
        <v>0</v>
      </c>
      <c r="J94" s="3">
        <v>0</v>
      </c>
      <c r="K94" s="3">
        <v>0</v>
      </c>
      <c r="L94" s="3"/>
      <c r="M94" s="2">
        <f t="shared" si="29"/>
        <v>0</v>
      </c>
      <c r="N94" s="2">
        <f t="shared" si="30"/>
        <v>0</v>
      </c>
      <c r="O94" s="3">
        <v>0</v>
      </c>
      <c r="P94" s="13">
        <v>0</v>
      </c>
      <c r="Q94" s="2">
        <f t="shared" si="31"/>
        <v>0</v>
      </c>
      <c r="R94" s="2">
        <f t="shared" si="32"/>
        <v>0</v>
      </c>
    </row>
    <row r="95" spans="1:18" ht="131.25" hidden="1" x14ac:dyDescent="0.3">
      <c r="A95" s="15" t="s">
        <v>180</v>
      </c>
      <c r="B95" s="44" t="s">
        <v>179</v>
      </c>
      <c r="C95" s="45">
        <v>67484</v>
      </c>
      <c r="D95" s="3">
        <v>0</v>
      </c>
      <c r="E95" s="3">
        <v>0</v>
      </c>
      <c r="F95" s="3"/>
      <c r="G95" s="3">
        <v>0</v>
      </c>
      <c r="H95" s="2">
        <f t="shared" si="27"/>
        <v>0</v>
      </c>
      <c r="I95" s="2">
        <f t="shared" si="28"/>
        <v>0</v>
      </c>
      <c r="J95" s="3">
        <v>0</v>
      </c>
      <c r="K95" s="3">
        <v>0</v>
      </c>
      <c r="L95" s="3"/>
      <c r="M95" s="2">
        <f t="shared" si="29"/>
        <v>0</v>
      </c>
      <c r="N95" s="2">
        <f t="shared" si="30"/>
        <v>0</v>
      </c>
      <c r="O95" s="3">
        <v>0</v>
      </c>
      <c r="P95" s="13">
        <v>0</v>
      </c>
      <c r="Q95" s="2">
        <f t="shared" si="31"/>
        <v>0</v>
      </c>
      <c r="R95" s="2">
        <f t="shared" si="32"/>
        <v>0</v>
      </c>
    </row>
    <row r="96" spans="1:18" ht="56.25" hidden="1" x14ac:dyDescent="0.3">
      <c r="A96" s="15" t="s">
        <v>181</v>
      </c>
      <c r="B96" s="44" t="s">
        <v>113</v>
      </c>
      <c r="C96" s="45">
        <v>55900</v>
      </c>
      <c r="D96" s="3">
        <v>0</v>
      </c>
      <c r="E96" s="3">
        <v>0</v>
      </c>
      <c r="F96" s="3"/>
      <c r="G96" s="3">
        <v>0</v>
      </c>
      <c r="H96" s="2">
        <f t="shared" si="27"/>
        <v>0</v>
      </c>
      <c r="I96" s="2">
        <f t="shared" si="28"/>
        <v>0</v>
      </c>
      <c r="J96" s="3">
        <v>0</v>
      </c>
      <c r="K96" s="3">
        <v>0</v>
      </c>
      <c r="L96" s="3"/>
      <c r="M96" s="2">
        <f t="shared" si="29"/>
        <v>0</v>
      </c>
      <c r="N96" s="2">
        <f t="shared" si="30"/>
        <v>0</v>
      </c>
      <c r="O96" s="3">
        <v>0</v>
      </c>
      <c r="P96" s="13">
        <v>0</v>
      </c>
      <c r="Q96" s="2">
        <f t="shared" si="31"/>
        <v>0</v>
      </c>
      <c r="R96" s="2">
        <f t="shared" si="32"/>
        <v>0</v>
      </c>
    </row>
    <row r="97" spans="1:18" ht="80.25" customHeight="1" x14ac:dyDescent="0.3">
      <c r="A97" s="15" t="s">
        <v>164</v>
      </c>
      <c r="B97" s="44" t="s">
        <v>101</v>
      </c>
      <c r="C97" s="39" t="s">
        <v>221</v>
      </c>
      <c r="D97" s="3">
        <v>25460.6</v>
      </c>
      <c r="E97" s="3">
        <v>38761.199999999997</v>
      </c>
      <c r="F97" s="3">
        <v>0</v>
      </c>
      <c r="G97" s="3">
        <v>0</v>
      </c>
      <c r="H97" s="2">
        <f t="shared" si="27"/>
        <v>38761.199999999997</v>
      </c>
      <c r="I97" s="2">
        <f t="shared" si="28"/>
        <v>64221.799999999996</v>
      </c>
      <c r="J97" s="3">
        <v>44493.3</v>
      </c>
      <c r="K97" s="3">
        <v>0</v>
      </c>
      <c r="L97" s="3">
        <v>0</v>
      </c>
      <c r="M97" s="2">
        <f t="shared" si="29"/>
        <v>0</v>
      </c>
      <c r="N97" s="2">
        <f t="shared" si="30"/>
        <v>44493.3</v>
      </c>
      <c r="O97" s="3">
        <v>83855.5</v>
      </c>
      <c r="P97" s="13">
        <v>0</v>
      </c>
      <c r="Q97" s="2">
        <f t="shared" si="31"/>
        <v>0</v>
      </c>
      <c r="R97" s="2">
        <f t="shared" si="32"/>
        <v>83855.5</v>
      </c>
    </row>
    <row r="98" spans="1:18" ht="93.75" hidden="1" x14ac:dyDescent="0.3">
      <c r="A98" s="15" t="s">
        <v>182</v>
      </c>
      <c r="B98" s="44" t="s">
        <v>183</v>
      </c>
      <c r="C98" s="46" t="s">
        <v>118</v>
      </c>
      <c r="D98" s="3">
        <v>0</v>
      </c>
      <c r="E98" s="3">
        <v>0</v>
      </c>
      <c r="F98" s="3"/>
      <c r="G98" s="3">
        <v>0</v>
      </c>
      <c r="H98" s="2">
        <f t="shared" si="27"/>
        <v>0</v>
      </c>
      <c r="I98" s="2">
        <f t="shared" si="28"/>
        <v>0</v>
      </c>
      <c r="J98" s="3">
        <v>0</v>
      </c>
      <c r="K98" s="3">
        <v>0</v>
      </c>
      <c r="L98" s="3"/>
      <c r="M98" s="2">
        <f t="shared" si="29"/>
        <v>0</v>
      </c>
      <c r="N98" s="2">
        <f t="shared" si="30"/>
        <v>0</v>
      </c>
      <c r="O98" s="3">
        <v>0</v>
      </c>
      <c r="P98" s="13">
        <v>0</v>
      </c>
      <c r="Q98" s="2">
        <f t="shared" si="31"/>
        <v>0</v>
      </c>
      <c r="R98" s="2">
        <f t="shared" si="32"/>
        <v>0</v>
      </c>
    </row>
    <row r="99" spans="1:18" ht="75" hidden="1" x14ac:dyDescent="0.3">
      <c r="A99" s="15" t="s">
        <v>184</v>
      </c>
      <c r="B99" s="44" t="s">
        <v>185</v>
      </c>
      <c r="C99" s="46" t="s">
        <v>119</v>
      </c>
      <c r="D99" s="3">
        <v>0</v>
      </c>
      <c r="E99" s="3">
        <v>0</v>
      </c>
      <c r="F99" s="3"/>
      <c r="G99" s="3">
        <v>0</v>
      </c>
      <c r="H99" s="2">
        <f t="shared" si="27"/>
        <v>0</v>
      </c>
      <c r="I99" s="2">
        <f t="shared" si="28"/>
        <v>0</v>
      </c>
      <c r="J99" s="3">
        <v>0</v>
      </c>
      <c r="K99" s="3">
        <v>0</v>
      </c>
      <c r="L99" s="3"/>
      <c r="M99" s="2">
        <f t="shared" si="29"/>
        <v>0</v>
      </c>
      <c r="N99" s="2">
        <f t="shared" si="30"/>
        <v>0</v>
      </c>
      <c r="O99" s="3">
        <v>0</v>
      </c>
      <c r="P99" s="13">
        <v>0</v>
      </c>
      <c r="Q99" s="2">
        <f t="shared" si="31"/>
        <v>0</v>
      </c>
      <c r="R99" s="2">
        <f t="shared" si="32"/>
        <v>0</v>
      </c>
    </row>
    <row r="100" spans="1:18" ht="93.75" x14ac:dyDescent="0.3">
      <c r="A100" s="15" t="s">
        <v>186</v>
      </c>
      <c r="B100" s="47" t="s">
        <v>188</v>
      </c>
      <c r="C100" s="48" t="s">
        <v>187</v>
      </c>
      <c r="D100" s="3">
        <v>16488.8</v>
      </c>
      <c r="E100" s="3">
        <v>542</v>
      </c>
      <c r="F100" s="3">
        <v>0</v>
      </c>
      <c r="G100" s="3">
        <v>0</v>
      </c>
      <c r="H100" s="2">
        <f t="shared" si="27"/>
        <v>542</v>
      </c>
      <c r="I100" s="2">
        <f t="shared" si="28"/>
        <v>17030.8</v>
      </c>
      <c r="J100" s="3">
        <v>17966.8</v>
      </c>
      <c r="K100" s="3">
        <v>0</v>
      </c>
      <c r="L100" s="3">
        <v>0</v>
      </c>
      <c r="M100" s="2">
        <f t="shared" si="29"/>
        <v>0</v>
      </c>
      <c r="N100" s="2">
        <f t="shared" si="30"/>
        <v>17966.8</v>
      </c>
      <c r="O100" s="3">
        <v>16022.8</v>
      </c>
      <c r="P100" s="13">
        <v>0</v>
      </c>
      <c r="Q100" s="2">
        <f t="shared" si="31"/>
        <v>0</v>
      </c>
      <c r="R100" s="2">
        <f t="shared" si="32"/>
        <v>16022.8</v>
      </c>
    </row>
    <row r="101" spans="1:18" ht="37.5" x14ac:dyDescent="0.3">
      <c r="A101" s="15" t="s">
        <v>73</v>
      </c>
      <c r="B101" s="37" t="s">
        <v>189</v>
      </c>
      <c r="C101" s="38"/>
      <c r="D101" s="2">
        <f>SUM(D102:D121)</f>
        <v>552842.6</v>
      </c>
      <c r="E101" s="2">
        <f>SUM(E102:E121)</f>
        <v>185408.4</v>
      </c>
      <c r="F101" s="2">
        <f>SUM(F102:F121)</f>
        <v>6296.8</v>
      </c>
      <c r="G101" s="2">
        <f>SUM(G102:G121)</f>
        <v>1970.8</v>
      </c>
      <c r="H101" s="2">
        <f t="shared" si="27"/>
        <v>193675.99999999997</v>
      </c>
      <c r="I101" s="2">
        <f t="shared" si="28"/>
        <v>746518.6</v>
      </c>
      <c r="J101" s="2">
        <f>SUM(J102:J121)</f>
        <v>693766.8</v>
      </c>
      <c r="K101" s="2">
        <f>SUM(K102:K121)</f>
        <v>0</v>
      </c>
      <c r="L101" s="2">
        <f>SUM(L102:L121)</f>
        <v>0</v>
      </c>
      <c r="M101" s="2">
        <f t="shared" si="29"/>
        <v>0</v>
      </c>
      <c r="N101" s="2">
        <f t="shared" si="30"/>
        <v>693766.8</v>
      </c>
      <c r="O101" s="2">
        <f>SUM(O102:O121)</f>
        <v>697137.2</v>
      </c>
      <c r="P101" s="2">
        <f>SUM(P102:P121)</f>
        <v>0</v>
      </c>
      <c r="Q101" s="2">
        <f t="shared" si="31"/>
        <v>0</v>
      </c>
      <c r="R101" s="2">
        <f t="shared" si="32"/>
        <v>697137.2</v>
      </c>
    </row>
    <row r="102" spans="1:18" ht="112.5" x14ac:dyDescent="0.3">
      <c r="A102" s="41" t="s">
        <v>190</v>
      </c>
      <c r="B102" s="23" t="s">
        <v>127</v>
      </c>
      <c r="C102" s="49">
        <v>62500</v>
      </c>
      <c r="D102" s="3">
        <v>1117.3</v>
      </c>
      <c r="E102" s="3">
        <v>0</v>
      </c>
      <c r="F102" s="3">
        <v>0</v>
      </c>
      <c r="G102" s="3">
        <v>0</v>
      </c>
      <c r="H102" s="2">
        <f t="shared" si="27"/>
        <v>0</v>
      </c>
      <c r="I102" s="2">
        <f t="shared" si="28"/>
        <v>1117.3</v>
      </c>
      <c r="J102" s="3">
        <v>1117.3</v>
      </c>
      <c r="K102" s="3">
        <v>0</v>
      </c>
      <c r="L102" s="3">
        <v>0</v>
      </c>
      <c r="M102" s="2">
        <f t="shared" si="29"/>
        <v>0</v>
      </c>
      <c r="N102" s="2">
        <f t="shared" si="30"/>
        <v>1117.3</v>
      </c>
      <c r="O102" s="3">
        <v>1117.3</v>
      </c>
      <c r="P102" s="13">
        <v>0</v>
      </c>
      <c r="Q102" s="2">
        <f t="shared" si="31"/>
        <v>0</v>
      </c>
      <c r="R102" s="2">
        <f t="shared" si="32"/>
        <v>1117.3</v>
      </c>
    </row>
    <row r="103" spans="1:18" ht="116.25" customHeight="1" x14ac:dyDescent="0.3">
      <c r="A103" s="41" t="s">
        <v>191</v>
      </c>
      <c r="B103" s="23" t="s">
        <v>114</v>
      </c>
      <c r="C103" s="45">
        <v>62500</v>
      </c>
      <c r="D103" s="3">
        <v>7672.5</v>
      </c>
      <c r="E103" s="3">
        <v>0</v>
      </c>
      <c r="F103" s="3">
        <v>2799.5</v>
      </c>
      <c r="G103" s="3">
        <v>0</v>
      </c>
      <c r="H103" s="2">
        <f t="shared" si="27"/>
        <v>2799.5</v>
      </c>
      <c r="I103" s="2">
        <f t="shared" si="28"/>
        <v>10472</v>
      </c>
      <c r="J103" s="3">
        <v>9536.5</v>
      </c>
      <c r="K103" s="3">
        <v>0</v>
      </c>
      <c r="L103" s="3">
        <v>0</v>
      </c>
      <c r="M103" s="2">
        <f t="shared" si="29"/>
        <v>0</v>
      </c>
      <c r="N103" s="2">
        <f t="shared" si="30"/>
        <v>9536.5</v>
      </c>
      <c r="O103" s="3">
        <v>9536.5</v>
      </c>
      <c r="P103" s="13">
        <v>0</v>
      </c>
      <c r="Q103" s="2">
        <f t="shared" si="31"/>
        <v>0</v>
      </c>
      <c r="R103" s="2">
        <f t="shared" si="32"/>
        <v>9536.5</v>
      </c>
    </row>
    <row r="104" spans="1:18" ht="149.25" customHeight="1" x14ac:dyDescent="0.3">
      <c r="A104" s="41" t="s">
        <v>192</v>
      </c>
      <c r="B104" s="23" t="s">
        <v>128</v>
      </c>
      <c r="C104" s="45">
        <v>51200</v>
      </c>
      <c r="D104" s="3">
        <v>4.3</v>
      </c>
      <c r="E104" s="3">
        <v>0</v>
      </c>
      <c r="F104" s="3">
        <v>0</v>
      </c>
      <c r="G104" s="3">
        <v>0</v>
      </c>
      <c r="H104" s="2">
        <f t="shared" si="27"/>
        <v>0</v>
      </c>
      <c r="I104" s="2">
        <f t="shared" si="28"/>
        <v>4.3</v>
      </c>
      <c r="J104" s="3">
        <v>69.900000000000006</v>
      </c>
      <c r="K104" s="3">
        <v>0</v>
      </c>
      <c r="L104" s="3">
        <v>0</v>
      </c>
      <c r="M104" s="2">
        <f t="shared" si="29"/>
        <v>0</v>
      </c>
      <c r="N104" s="2">
        <f t="shared" si="30"/>
        <v>69.900000000000006</v>
      </c>
      <c r="O104" s="3">
        <v>4.0999999999999996</v>
      </c>
      <c r="P104" s="13">
        <v>0</v>
      </c>
      <c r="Q104" s="2">
        <f t="shared" si="31"/>
        <v>0</v>
      </c>
      <c r="R104" s="2">
        <f t="shared" si="32"/>
        <v>4.0999999999999996</v>
      </c>
    </row>
    <row r="105" spans="1:18" ht="156" customHeight="1" x14ac:dyDescent="0.3">
      <c r="A105" s="15" t="s">
        <v>190</v>
      </c>
      <c r="B105" s="23" t="s">
        <v>100</v>
      </c>
      <c r="C105" s="40">
        <v>71901</v>
      </c>
      <c r="D105" s="3">
        <v>218.2</v>
      </c>
      <c r="E105" s="3">
        <v>0</v>
      </c>
      <c r="F105" s="3">
        <v>0</v>
      </c>
      <c r="G105" s="3">
        <v>0</v>
      </c>
      <c r="H105" s="2">
        <f t="shared" si="27"/>
        <v>0</v>
      </c>
      <c r="I105" s="2">
        <f t="shared" si="28"/>
        <v>218.2</v>
      </c>
      <c r="J105" s="3">
        <v>218.2</v>
      </c>
      <c r="K105" s="3">
        <v>0</v>
      </c>
      <c r="L105" s="3">
        <v>0</v>
      </c>
      <c r="M105" s="2">
        <f t="shared" si="29"/>
        <v>0</v>
      </c>
      <c r="N105" s="2">
        <f t="shared" si="30"/>
        <v>218.2</v>
      </c>
      <c r="O105" s="3">
        <v>218.2</v>
      </c>
      <c r="P105" s="13">
        <v>0</v>
      </c>
      <c r="Q105" s="2">
        <f t="shared" si="31"/>
        <v>0</v>
      </c>
      <c r="R105" s="2">
        <f t="shared" si="32"/>
        <v>218.2</v>
      </c>
    </row>
    <row r="106" spans="1:18" ht="172.5" customHeight="1" x14ac:dyDescent="0.3">
      <c r="A106" s="15" t="s">
        <v>190</v>
      </c>
      <c r="B106" s="23" t="s">
        <v>99</v>
      </c>
      <c r="C106" s="40">
        <v>70901</v>
      </c>
      <c r="D106" s="3">
        <v>10757.4</v>
      </c>
      <c r="E106" s="3">
        <v>2720.7</v>
      </c>
      <c r="F106" s="3">
        <v>670.5</v>
      </c>
      <c r="G106" s="3">
        <v>0</v>
      </c>
      <c r="H106" s="2">
        <f t="shared" si="27"/>
        <v>3391.2</v>
      </c>
      <c r="I106" s="2">
        <f t="shared" si="28"/>
        <v>14148.599999999999</v>
      </c>
      <c r="J106" s="3">
        <v>10757.4</v>
      </c>
      <c r="K106" s="3">
        <v>0</v>
      </c>
      <c r="L106" s="3">
        <v>0</v>
      </c>
      <c r="M106" s="2">
        <f t="shared" si="29"/>
        <v>0</v>
      </c>
      <c r="N106" s="2">
        <f t="shared" si="30"/>
        <v>10757.4</v>
      </c>
      <c r="O106" s="3">
        <v>10757.4</v>
      </c>
      <c r="P106" s="13">
        <v>0</v>
      </c>
      <c r="Q106" s="2">
        <f t="shared" si="31"/>
        <v>0</v>
      </c>
      <c r="R106" s="2">
        <f t="shared" si="32"/>
        <v>10757.4</v>
      </c>
    </row>
    <row r="107" spans="1:18" ht="76.5" customHeight="1" x14ac:dyDescent="0.3">
      <c r="A107" s="15" t="s">
        <v>190</v>
      </c>
      <c r="B107" s="23" t="s">
        <v>98</v>
      </c>
      <c r="C107" s="40">
        <v>62010</v>
      </c>
      <c r="D107" s="3">
        <v>1597.3</v>
      </c>
      <c r="E107" s="3">
        <v>215.6</v>
      </c>
      <c r="F107" s="3">
        <v>0</v>
      </c>
      <c r="G107" s="3">
        <v>0</v>
      </c>
      <c r="H107" s="2">
        <f t="shared" si="27"/>
        <v>215.6</v>
      </c>
      <c r="I107" s="2">
        <f t="shared" si="28"/>
        <v>1812.8999999999999</v>
      </c>
      <c r="J107" s="3">
        <v>1597.3</v>
      </c>
      <c r="K107" s="3">
        <v>0</v>
      </c>
      <c r="L107" s="3">
        <v>0</v>
      </c>
      <c r="M107" s="2">
        <f t="shared" si="29"/>
        <v>0</v>
      </c>
      <c r="N107" s="2">
        <f t="shared" si="30"/>
        <v>1597.3</v>
      </c>
      <c r="O107" s="3">
        <v>1597.3</v>
      </c>
      <c r="P107" s="13">
        <v>0</v>
      </c>
      <c r="Q107" s="2">
        <f t="shared" si="31"/>
        <v>0</v>
      </c>
      <c r="R107" s="2">
        <f t="shared" si="32"/>
        <v>1597.3</v>
      </c>
    </row>
    <row r="108" spans="1:18" ht="153.75" customHeight="1" x14ac:dyDescent="0.3">
      <c r="A108" s="15" t="s">
        <v>190</v>
      </c>
      <c r="B108" s="23" t="s">
        <v>97</v>
      </c>
      <c r="C108" s="40">
        <v>62080</v>
      </c>
      <c r="D108" s="3">
        <v>1603.1</v>
      </c>
      <c r="E108" s="3">
        <v>216.6</v>
      </c>
      <c r="F108" s="3">
        <v>0</v>
      </c>
      <c r="G108" s="3">
        <v>0</v>
      </c>
      <c r="H108" s="2">
        <f t="shared" si="27"/>
        <v>216.6</v>
      </c>
      <c r="I108" s="2">
        <f t="shared" si="28"/>
        <v>1819.6999999999998</v>
      </c>
      <c r="J108" s="3">
        <v>1603.1</v>
      </c>
      <c r="K108" s="3">
        <v>0</v>
      </c>
      <c r="L108" s="3">
        <v>0</v>
      </c>
      <c r="M108" s="2">
        <f t="shared" si="29"/>
        <v>0</v>
      </c>
      <c r="N108" s="2">
        <f t="shared" si="30"/>
        <v>1603.1</v>
      </c>
      <c r="O108" s="3">
        <v>1603.1</v>
      </c>
      <c r="P108" s="13">
        <v>0</v>
      </c>
      <c r="Q108" s="2">
        <f t="shared" si="31"/>
        <v>0</v>
      </c>
      <c r="R108" s="2">
        <f t="shared" si="32"/>
        <v>1603.1</v>
      </c>
    </row>
    <row r="109" spans="1:18" ht="139.5" customHeight="1" x14ac:dyDescent="0.3">
      <c r="A109" s="15" t="s">
        <v>190</v>
      </c>
      <c r="B109" s="23" t="s">
        <v>96</v>
      </c>
      <c r="C109" s="40">
        <v>62090</v>
      </c>
      <c r="D109" s="3">
        <v>2669.2</v>
      </c>
      <c r="E109" s="3">
        <v>360.5</v>
      </c>
      <c r="F109" s="3">
        <v>0</v>
      </c>
      <c r="G109" s="3">
        <v>0</v>
      </c>
      <c r="H109" s="2">
        <f t="shared" si="27"/>
        <v>360.5</v>
      </c>
      <c r="I109" s="2">
        <f t="shared" si="28"/>
        <v>3029.7</v>
      </c>
      <c r="J109" s="3">
        <v>2669.2</v>
      </c>
      <c r="K109" s="3">
        <v>0</v>
      </c>
      <c r="L109" s="3">
        <v>0</v>
      </c>
      <c r="M109" s="2">
        <f t="shared" si="29"/>
        <v>0</v>
      </c>
      <c r="N109" s="2">
        <f t="shared" si="30"/>
        <v>2669.2</v>
      </c>
      <c r="O109" s="3">
        <v>2669.2</v>
      </c>
      <c r="P109" s="13">
        <v>0</v>
      </c>
      <c r="Q109" s="2">
        <f t="shared" si="31"/>
        <v>0</v>
      </c>
      <c r="R109" s="2">
        <f t="shared" si="32"/>
        <v>2669.2</v>
      </c>
    </row>
    <row r="110" spans="1:18" ht="93.75" x14ac:dyDescent="0.3">
      <c r="A110" s="15" t="s">
        <v>190</v>
      </c>
      <c r="B110" s="23" t="s">
        <v>95</v>
      </c>
      <c r="C110" s="40">
        <v>62100</v>
      </c>
      <c r="D110" s="3">
        <v>2046.1</v>
      </c>
      <c r="E110" s="3">
        <v>0</v>
      </c>
      <c r="F110" s="3">
        <v>-729.4</v>
      </c>
      <c r="G110" s="3">
        <v>0</v>
      </c>
      <c r="H110" s="2">
        <f t="shared" si="27"/>
        <v>-729.4</v>
      </c>
      <c r="I110" s="2">
        <f t="shared" si="28"/>
        <v>1316.6999999999998</v>
      </c>
      <c r="J110" s="3">
        <v>2250.6999999999998</v>
      </c>
      <c r="K110" s="3">
        <v>0</v>
      </c>
      <c r="L110" s="3">
        <v>0</v>
      </c>
      <c r="M110" s="2">
        <f t="shared" si="29"/>
        <v>0</v>
      </c>
      <c r="N110" s="2">
        <f t="shared" si="30"/>
        <v>2250.6999999999998</v>
      </c>
      <c r="O110" s="3">
        <v>2250.6999999999998</v>
      </c>
      <c r="P110" s="13">
        <v>0</v>
      </c>
      <c r="Q110" s="2">
        <f t="shared" si="31"/>
        <v>0</v>
      </c>
      <c r="R110" s="2">
        <f t="shared" si="32"/>
        <v>2250.6999999999998</v>
      </c>
    </row>
    <row r="111" spans="1:18" ht="190.5" customHeight="1" x14ac:dyDescent="0.3">
      <c r="A111" s="15" t="s">
        <v>190</v>
      </c>
      <c r="B111" s="23" t="s">
        <v>94</v>
      </c>
      <c r="C111" s="40">
        <v>62180</v>
      </c>
      <c r="D111" s="3">
        <v>1876</v>
      </c>
      <c r="E111" s="3">
        <v>311.8</v>
      </c>
      <c r="F111" s="3">
        <v>0</v>
      </c>
      <c r="G111" s="3">
        <v>0</v>
      </c>
      <c r="H111" s="2">
        <f t="shared" si="27"/>
        <v>311.8</v>
      </c>
      <c r="I111" s="2">
        <f t="shared" si="28"/>
        <v>2187.8000000000002</v>
      </c>
      <c r="J111" s="3">
        <v>1876</v>
      </c>
      <c r="K111" s="3">
        <v>0</v>
      </c>
      <c r="L111" s="3">
        <v>0</v>
      </c>
      <c r="M111" s="2">
        <f t="shared" si="29"/>
        <v>0</v>
      </c>
      <c r="N111" s="2">
        <f t="shared" si="30"/>
        <v>1876</v>
      </c>
      <c r="O111" s="3">
        <v>1876</v>
      </c>
      <c r="P111" s="13">
        <v>0</v>
      </c>
      <c r="Q111" s="2">
        <f t="shared" si="31"/>
        <v>0</v>
      </c>
      <c r="R111" s="2">
        <f t="shared" si="32"/>
        <v>1876</v>
      </c>
    </row>
    <row r="112" spans="1:18" ht="141" customHeight="1" x14ac:dyDescent="0.3">
      <c r="A112" s="15" t="s">
        <v>190</v>
      </c>
      <c r="B112" s="23" t="s">
        <v>93</v>
      </c>
      <c r="C112" s="40">
        <v>62200</v>
      </c>
      <c r="D112" s="3">
        <v>1201.9000000000001</v>
      </c>
      <c r="E112" s="3">
        <v>0</v>
      </c>
      <c r="F112" s="3">
        <v>0</v>
      </c>
      <c r="G112" s="3">
        <v>0</v>
      </c>
      <c r="H112" s="2">
        <f t="shared" si="27"/>
        <v>0</v>
      </c>
      <c r="I112" s="2">
        <f t="shared" si="28"/>
        <v>1201.9000000000001</v>
      </c>
      <c r="J112" s="3">
        <v>726</v>
      </c>
      <c r="K112" s="3">
        <v>0</v>
      </c>
      <c r="L112" s="3">
        <v>0</v>
      </c>
      <c r="M112" s="2">
        <f t="shared" si="29"/>
        <v>0</v>
      </c>
      <c r="N112" s="2">
        <f t="shared" si="30"/>
        <v>726</v>
      </c>
      <c r="O112" s="3">
        <v>954.1</v>
      </c>
      <c r="P112" s="13">
        <v>0</v>
      </c>
      <c r="Q112" s="2">
        <f t="shared" si="31"/>
        <v>0</v>
      </c>
      <c r="R112" s="2">
        <f t="shared" si="32"/>
        <v>954.1</v>
      </c>
    </row>
    <row r="113" spans="1:19" ht="131.25" x14ac:dyDescent="0.3">
      <c r="A113" s="15" t="s">
        <v>190</v>
      </c>
      <c r="B113" s="23" t="s">
        <v>122</v>
      </c>
      <c r="C113" s="40">
        <v>62600</v>
      </c>
      <c r="D113" s="3">
        <v>9484.1</v>
      </c>
      <c r="E113" s="3">
        <f>907.1+255</f>
        <v>1162.0999999999999</v>
      </c>
      <c r="F113" s="3">
        <v>0</v>
      </c>
      <c r="G113" s="3">
        <v>0</v>
      </c>
      <c r="H113" s="2">
        <f t="shared" si="27"/>
        <v>1162.0999999999999</v>
      </c>
      <c r="I113" s="2">
        <f t="shared" si="28"/>
        <v>10646.2</v>
      </c>
      <c r="J113" s="3">
        <v>9484.1</v>
      </c>
      <c r="K113" s="3">
        <v>0</v>
      </c>
      <c r="L113" s="3">
        <v>0</v>
      </c>
      <c r="M113" s="2">
        <f t="shared" si="29"/>
        <v>0</v>
      </c>
      <c r="N113" s="2">
        <f t="shared" si="30"/>
        <v>9484.1</v>
      </c>
      <c r="O113" s="3">
        <v>9484.1</v>
      </c>
      <c r="P113" s="13">
        <v>0</v>
      </c>
      <c r="Q113" s="2">
        <f t="shared" si="31"/>
        <v>0</v>
      </c>
      <c r="R113" s="2">
        <f t="shared" si="32"/>
        <v>9484.1</v>
      </c>
      <c r="S113" s="50"/>
    </row>
    <row r="114" spans="1:19" ht="114.75" customHeight="1" x14ac:dyDescent="0.3">
      <c r="A114" s="15" t="s">
        <v>190</v>
      </c>
      <c r="B114" s="23" t="s">
        <v>123</v>
      </c>
      <c r="C114" s="40">
        <v>71701</v>
      </c>
      <c r="D114" s="3">
        <v>1220</v>
      </c>
      <c r="E114" s="3">
        <v>0</v>
      </c>
      <c r="F114" s="3">
        <v>-320</v>
      </c>
      <c r="G114" s="3">
        <v>0</v>
      </c>
      <c r="H114" s="2">
        <f t="shared" si="27"/>
        <v>-320</v>
      </c>
      <c r="I114" s="2">
        <f t="shared" si="28"/>
        <v>900</v>
      </c>
      <c r="J114" s="3">
        <v>1340</v>
      </c>
      <c r="K114" s="3">
        <v>0</v>
      </c>
      <c r="L114" s="3">
        <v>0</v>
      </c>
      <c r="M114" s="2">
        <f t="shared" si="29"/>
        <v>0</v>
      </c>
      <c r="N114" s="2">
        <f t="shared" si="30"/>
        <v>1340</v>
      </c>
      <c r="O114" s="3">
        <v>1340</v>
      </c>
      <c r="P114" s="13">
        <v>0</v>
      </c>
      <c r="Q114" s="2">
        <f t="shared" si="31"/>
        <v>0</v>
      </c>
      <c r="R114" s="2">
        <f t="shared" si="32"/>
        <v>1340</v>
      </c>
    </row>
    <row r="115" spans="1:19" ht="139.5" customHeight="1" x14ac:dyDescent="0.3">
      <c r="A115" s="15" t="s">
        <v>193</v>
      </c>
      <c r="B115" s="23" t="s">
        <v>132</v>
      </c>
      <c r="C115" s="40">
        <v>71701</v>
      </c>
      <c r="D115" s="3">
        <v>23115.7</v>
      </c>
      <c r="E115" s="3">
        <v>611.4</v>
      </c>
      <c r="F115" s="3">
        <f>1622.5+2462.9</f>
        <v>4085.4</v>
      </c>
      <c r="G115" s="3">
        <v>0</v>
      </c>
      <c r="H115" s="2">
        <f t="shared" si="27"/>
        <v>4696.8</v>
      </c>
      <c r="I115" s="2">
        <f t="shared" si="28"/>
        <v>27812.5</v>
      </c>
      <c r="J115" s="3">
        <v>31991</v>
      </c>
      <c r="K115" s="3">
        <v>0</v>
      </c>
      <c r="L115" s="3">
        <v>0</v>
      </c>
      <c r="M115" s="2">
        <f t="shared" si="29"/>
        <v>0</v>
      </c>
      <c r="N115" s="2">
        <f t="shared" si="30"/>
        <v>31991</v>
      </c>
      <c r="O115" s="3">
        <v>34841.300000000003</v>
      </c>
      <c r="P115" s="13">
        <v>0</v>
      </c>
      <c r="Q115" s="2">
        <f t="shared" si="31"/>
        <v>0</v>
      </c>
      <c r="R115" s="2">
        <f t="shared" si="32"/>
        <v>34841.300000000003</v>
      </c>
    </row>
    <row r="116" spans="1:19" ht="120.75" customHeight="1" x14ac:dyDescent="0.3">
      <c r="A116" s="15" t="s">
        <v>194</v>
      </c>
      <c r="B116" s="23" t="s">
        <v>92</v>
      </c>
      <c r="C116" s="40">
        <v>71701</v>
      </c>
      <c r="D116" s="3">
        <v>18930</v>
      </c>
      <c r="E116" s="3">
        <v>3599.2</v>
      </c>
      <c r="F116" s="3">
        <v>0</v>
      </c>
      <c r="G116" s="3">
        <v>1970.8</v>
      </c>
      <c r="H116" s="2">
        <f t="shared" si="27"/>
        <v>5570</v>
      </c>
      <c r="I116" s="2">
        <f t="shared" si="28"/>
        <v>24500</v>
      </c>
      <c r="J116" s="3">
        <v>15144</v>
      </c>
      <c r="K116" s="3">
        <v>0</v>
      </c>
      <c r="L116" s="3">
        <v>0</v>
      </c>
      <c r="M116" s="2">
        <f t="shared" si="29"/>
        <v>0</v>
      </c>
      <c r="N116" s="2">
        <f t="shared" si="30"/>
        <v>15144</v>
      </c>
      <c r="O116" s="3">
        <v>15144</v>
      </c>
      <c r="P116" s="13">
        <v>0</v>
      </c>
      <c r="Q116" s="2">
        <f t="shared" si="31"/>
        <v>0</v>
      </c>
      <c r="R116" s="2">
        <f t="shared" si="32"/>
        <v>15144</v>
      </c>
    </row>
    <row r="117" spans="1:19" ht="118.5" customHeight="1" x14ac:dyDescent="0.3">
      <c r="A117" s="15" t="s">
        <v>190</v>
      </c>
      <c r="B117" s="23" t="s">
        <v>91</v>
      </c>
      <c r="C117" s="40">
        <v>62210</v>
      </c>
      <c r="D117" s="3">
        <v>2038.5</v>
      </c>
      <c r="E117" s="3">
        <v>275.3</v>
      </c>
      <c r="F117" s="3">
        <v>0</v>
      </c>
      <c r="G117" s="3">
        <v>0</v>
      </c>
      <c r="H117" s="2">
        <f t="shared" si="27"/>
        <v>275.3</v>
      </c>
      <c r="I117" s="2">
        <f t="shared" si="28"/>
        <v>2313.8000000000002</v>
      </c>
      <c r="J117" s="3">
        <v>2038.5</v>
      </c>
      <c r="K117" s="3">
        <v>0</v>
      </c>
      <c r="L117" s="3">
        <v>0</v>
      </c>
      <c r="M117" s="2">
        <f t="shared" si="29"/>
        <v>0</v>
      </c>
      <c r="N117" s="2">
        <f t="shared" si="30"/>
        <v>2038.5</v>
      </c>
      <c r="O117" s="3">
        <v>2038.5</v>
      </c>
      <c r="P117" s="13">
        <v>0</v>
      </c>
      <c r="Q117" s="2">
        <f t="shared" si="31"/>
        <v>0</v>
      </c>
      <c r="R117" s="2">
        <f t="shared" si="32"/>
        <v>2038.5</v>
      </c>
    </row>
    <row r="118" spans="1:19" ht="131.25" x14ac:dyDescent="0.3">
      <c r="A118" s="15" t="s">
        <v>190</v>
      </c>
      <c r="B118" s="23" t="s">
        <v>124</v>
      </c>
      <c r="C118" s="40">
        <v>71234</v>
      </c>
      <c r="D118" s="3">
        <v>6186.1</v>
      </c>
      <c r="E118" s="3">
        <v>1397.9</v>
      </c>
      <c r="F118" s="3">
        <v>179</v>
      </c>
      <c r="G118" s="3">
        <v>0</v>
      </c>
      <c r="H118" s="2">
        <f t="shared" si="27"/>
        <v>1576.9</v>
      </c>
      <c r="I118" s="2">
        <f t="shared" si="28"/>
        <v>7763</v>
      </c>
      <c r="J118" s="3">
        <v>10166.1</v>
      </c>
      <c r="K118" s="3">
        <v>0</v>
      </c>
      <c r="L118" s="3">
        <v>0</v>
      </c>
      <c r="M118" s="2">
        <f t="shared" si="29"/>
        <v>0</v>
      </c>
      <c r="N118" s="2">
        <f t="shared" si="30"/>
        <v>10166.1</v>
      </c>
      <c r="O118" s="3">
        <v>10166.1</v>
      </c>
      <c r="P118" s="13">
        <v>0</v>
      </c>
      <c r="Q118" s="2">
        <f t="shared" si="31"/>
        <v>0</v>
      </c>
      <c r="R118" s="2">
        <f t="shared" si="32"/>
        <v>10166.1</v>
      </c>
    </row>
    <row r="119" spans="1:19" ht="170.25" customHeight="1" x14ac:dyDescent="0.3">
      <c r="A119" s="15" t="s">
        <v>190</v>
      </c>
      <c r="B119" s="44" t="s">
        <v>90</v>
      </c>
      <c r="C119" s="49" t="s">
        <v>129</v>
      </c>
      <c r="D119" s="3">
        <v>9693.4</v>
      </c>
      <c r="E119" s="3">
        <v>0</v>
      </c>
      <c r="F119" s="3">
        <v>-388.2</v>
      </c>
      <c r="G119" s="3">
        <v>0</v>
      </c>
      <c r="H119" s="2">
        <f t="shared" si="27"/>
        <v>-388.2</v>
      </c>
      <c r="I119" s="2">
        <f t="shared" si="28"/>
        <v>9305.1999999999989</v>
      </c>
      <c r="J119" s="3">
        <v>8116.6</v>
      </c>
      <c r="K119" s="3">
        <v>0</v>
      </c>
      <c r="L119" s="3">
        <v>0</v>
      </c>
      <c r="M119" s="2">
        <f t="shared" si="29"/>
        <v>0</v>
      </c>
      <c r="N119" s="2">
        <f t="shared" si="30"/>
        <v>8116.6</v>
      </c>
      <c r="O119" s="3">
        <v>8474.4</v>
      </c>
      <c r="P119" s="13">
        <v>0</v>
      </c>
      <c r="Q119" s="2">
        <f t="shared" si="31"/>
        <v>0</v>
      </c>
      <c r="R119" s="2">
        <f t="shared" si="32"/>
        <v>8474.4</v>
      </c>
    </row>
    <row r="120" spans="1:19" ht="178.5" customHeight="1" x14ac:dyDescent="0.3">
      <c r="A120" s="15" t="s">
        <v>195</v>
      </c>
      <c r="B120" s="44" t="s">
        <v>87</v>
      </c>
      <c r="C120" s="49">
        <v>62230</v>
      </c>
      <c r="D120" s="3">
        <v>307260.90000000002</v>
      </c>
      <c r="E120" s="3">
        <v>154429.79999999999</v>
      </c>
      <c r="F120" s="3">
        <v>0</v>
      </c>
      <c r="G120" s="3">
        <v>0</v>
      </c>
      <c r="H120" s="2">
        <f t="shared" si="27"/>
        <v>154429.79999999999</v>
      </c>
      <c r="I120" s="2">
        <f t="shared" si="28"/>
        <v>461690.7</v>
      </c>
      <c r="J120" s="3">
        <v>411635.1</v>
      </c>
      <c r="K120" s="3">
        <v>0</v>
      </c>
      <c r="L120" s="3">
        <v>0</v>
      </c>
      <c r="M120" s="2">
        <f t="shared" si="29"/>
        <v>0</v>
      </c>
      <c r="N120" s="2">
        <f t="shared" si="30"/>
        <v>411635.1</v>
      </c>
      <c r="O120" s="3">
        <v>411635.1</v>
      </c>
      <c r="P120" s="13">
        <v>0</v>
      </c>
      <c r="Q120" s="2">
        <f t="shared" si="31"/>
        <v>0</v>
      </c>
      <c r="R120" s="2">
        <f t="shared" si="32"/>
        <v>411635.1</v>
      </c>
    </row>
    <row r="121" spans="1:19" ht="114.75" customHeight="1" x14ac:dyDescent="0.3">
      <c r="A121" s="15" t="s">
        <v>195</v>
      </c>
      <c r="B121" s="44" t="s">
        <v>88</v>
      </c>
      <c r="C121" s="49">
        <v>62240</v>
      </c>
      <c r="D121" s="3">
        <v>144150.6</v>
      </c>
      <c r="E121" s="3">
        <v>20107.5</v>
      </c>
      <c r="F121" s="3">
        <v>0</v>
      </c>
      <c r="G121" s="3">
        <v>0</v>
      </c>
      <c r="H121" s="2">
        <f t="shared" si="27"/>
        <v>20107.5</v>
      </c>
      <c r="I121" s="2">
        <f t="shared" si="28"/>
        <v>164258.1</v>
      </c>
      <c r="J121" s="3">
        <v>171429.8</v>
      </c>
      <c r="K121" s="3">
        <v>0</v>
      </c>
      <c r="L121" s="3">
        <v>0</v>
      </c>
      <c r="M121" s="2">
        <f t="shared" si="29"/>
        <v>0</v>
      </c>
      <c r="N121" s="2">
        <f t="shared" si="30"/>
        <v>171429.8</v>
      </c>
      <c r="O121" s="3">
        <v>171429.8</v>
      </c>
      <c r="P121" s="13">
        <v>0</v>
      </c>
      <c r="Q121" s="2">
        <f t="shared" si="31"/>
        <v>0</v>
      </c>
      <c r="R121" s="2">
        <f t="shared" si="32"/>
        <v>171429.8</v>
      </c>
    </row>
    <row r="122" spans="1:19" x14ac:dyDescent="0.3">
      <c r="A122" s="15" t="s">
        <v>74</v>
      </c>
      <c r="B122" s="23" t="s">
        <v>75</v>
      </c>
      <c r="C122" s="40"/>
      <c r="D122" s="2">
        <f>SUM(D123+D124+D125+D126)</f>
        <v>31865.899999999998</v>
      </c>
      <c r="E122" s="2">
        <f>SUM(E123+E124+E125+E126)</f>
        <v>-5100</v>
      </c>
      <c r="F122" s="2">
        <f>SUM(F123+F124+F125+F126)</f>
        <v>0</v>
      </c>
      <c r="G122" s="2">
        <f>SUM(G123+G124+G125+G126)</f>
        <v>0</v>
      </c>
      <c r="H122" s="2">
        <f t="shared" si="27"/>
        <v>-5100</v>
      </c>
      <c r="I122" s="2">
        <f t="shared" si="28"/>
        <v>26765.899999999998</v>
      </c>
      <c r="J122" s="2">
        <f>J123+J124+J125+J126</f>
        <v>30845.699999999997</v>
      </c>
      <c r="K122" s="2">
        <f>SUM(K123+K124+K125+K126)</f>
        <v>0</v>
      </c>
      <c r="L122" s="2">
        <f>SUM(L123+L124+L125+L126)</f>
        <v>0</v>
      </c>
      <c r="M122" s="2">
        <f t="shared" si="29"/>
        <v>0</v>
      </c>
      <c r="N122" s="2">
        <f t="shared" si="30"/>
        <v>30845.699999999997</v>
      </c>
      <c r="O122" s="2">
        <f>O123+O124+O125+O126</f>
        <v>30896.3</v>
      </c>
      <c r="P122" s="2">
        <f>SUM(P123+P124+P125+P126)</f>
        <v>0</v>
      </c>
      <c r="Q122" s="2">
        <f t="shared" si="31"/>
        <v>0</v>
      </c>
      <c r="R122" s="2">
        <f t="shared" si="32"/>
        <v>30896.3</v>
      </c>
    </row>
    <row r="123" spans="1:19" ht="212.25" customHeight="1" x14ac:dyDescent="0.3">
      <c r="A123" s="15" t="s">
        <v>196</v>
      </c>
      <c r="B123" s="23" t="s">
        <v>89</v>
      </c>
      <c r="C123" s="38">
        <v>53030</v>
      </c>
      <c r="D123" s="3">
        <v>27500</v>
      </c>
      <c r="E123" s="3">
        <v>-5100</v>
      </c>
      <c r="F123" s="3">
        <v>0</v>
      </c>
      <c r="G123" s="3">
        <v>0</v>
      </c>
      <c r="H123" s="2">
        <f t="shared" si="27"/>
        <v>-5100</v>
      </c>
      <c r="I123" s="2">
        <f t="shared" si="28"/>
        <v>22400</v>
      </c>
      <c r="J123" s="3">
        <v>27500</v>
      </c>
      <c r="K123" s="3">
        <v>0</v>
      </c>
      <c r="L123" s="3">
        <v>0</v>
      </c>
      <c r="M123" s="2">
        <f t="shared" si="29"/>
        <v>0</v>
      </c>
      <c r="N123" s="2">
        <f t="shared" si="30"/>
        <v>27500</v>
      </c>
      <c r="O123" s="3">
        <v>27500</v>
      </c>
      <c r="P123" s="13">
        <v>0</v>
      </c>
      <c r="Q123" s="2">
        <f t="shared" si="31"/>
        <v>0</v>
      </c>
      <c r="R123" s="2">
        <f t="shared" si="32"/>
        <v>27500</v>
      </c>
    </row>
    <row r="124" spans="1:19" ht="213" customHeight="1" x14ac:dyDescent="0.3">
      <c r="A124" s="15" t="s">
        <v>200</v>
      </c>
      <c r="B124" s="23" t="s">
        <v>201</v>
      </c>
      <c r="C124" s="38">
        <v>50500</v>
      </c>
      <c r="D124" s="3">
        <v>551.1</v>
      </c>
      <c r="E124" s="3">
        <v>0</v>
      </c>
      <c r="F124" s="3">
        <v>0</v>
      </c>
      <c r="G124" s="3">
        <v>0</v>
      </c>
      <c r="H124" s="2">
        <f t="shared" si="27"/>
        <v>0</v>
      </c>
      <c r="I124" s="2">
        <f t="shared" si="28"/>
        <v>551.1</v>
      </c>
      <c r="J124" s="3">
        <v>551.1</v>
      </c>
      <c r="K124" s="3">
        <v>0</v>
      </c>
      <c r="L124" s="3">
        <v>0</v>
      </c>
      <c r="M124" s="2">
        <f t="shared" si="29"/>
        <v>0</v>
      </c>
      <c r="N124" s="2">
        <f t="shared" si="30"/>
        <v>551.1</v>
      </c>
      <c r="O124" s="3">
        <v>551.1</v>
      </c>
      <c r="P124" s="13">
        <v>0</v>
      </c>
      <c r="Q124" s="2">
        <f t="shared" si="31"/>
        <v>0</v>
      </c>
      <c r="R124" s="2">
        <f t="shared" si="32"/>
        <v>551.1</v>
      </c>
    </row>
    <row r="125" spans="1:19" ht="112.5" hidden="1" x14ac:dyDescent="0.3">
      <c r="A125" s="15" t="s">
        <v>197</v>
      </c>
      <c r="B125" s="23" t="s">
        <v>198</v>
      </c>
      <c r="C125" s="38" t="s">
        <v>115</v>
      </c>
      <c r="D125" s="3">
        <v>0</v>
      </c>
      <c r="E125" s="3">
        <v>0</v>
      </c>
      <c r="F125" s="3"/>
      <c r="G125" s="3">
        <v>0</v>
      </c>
      <c r="H125" s="2">
        <f t="shared" si="27"/>
        <v>0</v>
      </c>
      <c r="I125" s="2">
        <f t="shared" si="28"/>
        <v>0</v>
      </c>
      <c r="J125" s="3">
        <v>0</v>
      </c>
      <c r="K125" s="3">
        <v>0</v>
      </c>
      <c r="L125" s="3"/>
      <c r="M125" s="2">
        <f t="shared" si="29"/>
        <v>0</v>
      </c>
      <c r="N125" s="2">
        <f t="shared" si="30"/>
        <v>0</v>
      </c>
      <c r="O125" s="3">
        <v>0</v>
      </c>
      <c r="P125" s="13">
        <v>0</v>
      </c>
      <c r="Q125" s="2">
        <f t="shared" si="31"/>
        <v>0</v>
      </c>
      <c r="R125" s="2">
        <f t="shared" si="32"/>
        <v>0</v>
      </c>
    </row>
    <row r="126" spans="1:19" ht="156" customHeight="1" x14ac:dyDescent="0.3">
      <c r="A126" s="41" t="s">
        <v>199</v>
      </c>
      <c r="B126" s="23" t="s">
        <v>130</v>
      </c>
      <c r="C126" s="40">
        <v>51790</v>
      </c>
      <c r="D126" s="3">
        <v>3814.8</v>
      </c>
      <c r="E126" s="3">
        <v>0</v>
      </c>
      <c r="F126" s="3">
        <v>0</v>
      </c>
      <c r="G126" s="3">
        <v>0</v>
      </c>
      <c r="H126" s="2">
        <f t="shared" si="27"/>
        <v>0</v>
      </c>
      <c r="I126" s="2">
        <f t="shared" si="28"/>
        <v>3814.8</v>
      </c>
      <c r="J126" s="3">
        <v>2794.6</v>
      </c>
      <c r="K126" s="3">
        <v>0</v>
      </c>
      <c r="L126" s="3">
        <v>0</v>
      </c>
      <c r="M126" s="2">
        <f t="shared" si="29"/>
        <v>0</v>
      </c>
      <c r="N126" s="2">
        <f t="shared" si="30"/>
        <v>2794.6</v>
      </c>
      <c r="O126" s="3">
        <v>2845.2</v>
      </c>
      <c r="P126" s="13">
        <v>0</v>
      </c>
      <c r="Q126" s="2">
        <f t="shared" si="31"/>
        <v>0</v>
      </c>
      <c r="R126" s="2">
        <f t="shared" si="32"/>
        <v>2845.2</v>
      </c>
    </row>
    <row r="127" spans="1:19" s="52" customFormat="1" x14ac:dyDescent="0.3">
      <c r="A127" s="15" t="s">
        <v>202</v>
      </c>
      <c r="B127" s="23" t="s">
        <v>76</v>
      </c>
      <c r="C127" s="51"/>
      <c r="D127" s="10">
        <f t="shared" ref="D127:P127" si="33">SUM(D128)</f>
        <v>0</v>
      </c>
      <c r="E127" s="10">
        <f t="shared" si="33"/>
        <v>0</v>
      </c>
      <c r="F127" s="10">
        <f t="shared" si="33"/>
        <v>0</v>
      </c>
      <c r="G127" s="10">
        <f t="shared" si="33"/>
        <v>50</v>
      </c>
      <c r="H127" s="2">
        <f t="shared" si="27"/>
        <v>50</v>
      </c>
      <c r="I127" s="2">
        <f t="shared" si="28"/>
        <v>50</v>
      </c>
      <c r="J127" s="10">
        <f t="shared" si="33"/>
        <v>0</v>
      </c>
      <c r="K127" s="10">
        <f t="shared" si="33"/>
        <v>0</v>
      </c>
      <c r="L127" s="10">
        <f t="shared" si="33"/>
        <v>0</v>
      </c>
      <c r="M127" s="2">
        <f t="shared" si="29"/>
        <v>0</v>
      </c>
      <c r="N127" s="2">
        <f t="shared" si="30"/>
        <v>0</v>
      </c>
      <c r="O127" s="10">
        <f t="shared" si="33"/>
        <v>0</v>
      </c>
      <c r="P127" s="10">
        <f t="shared" si="33"/>
        <v>0</v>
      </c>
      <c r="Q127" s="2">
        <f t="shared" si="31"/>
        <v>0</v>
      </c>
      <c r="R127" s="2">
        <f t="shared" si="32"/>
        <v>0</v>
      </c>
    </row>
    <row r="128" spans="1:19" ht="37.5" x14ac:dyDescent="0.3">
      <c r="A128" s="15" t="s">
        <v>203</v>
      </c>
      <c r="B128" s="23" t="s">
        <v>204</v>
      </c>
      <c r="C128" s="40"/>
      <c r="D128" s="3">
        <v>0</v>
      </c>
      <c r="E128" s="3">
        <v>0</v>
      </c>
      <c r="F128" s="3">
        <v>0</v>
      </c>
      <c r="G128" s="3">
        <v>50</v>
      </c>
      <c r="H128" s="2">
        <f t="shared" si="27"/>
        <v>50</v>
      </c>
      <c r="I128" s="2">
        <f t="shared" si="28"/>
        <v>50</v>
      </c>
      <c r="J128" s="3">
        <v>0</v>
      </c>
      <c r="K128" s="3">
        <v>0</v>
      </c>
      <c r="L128" s="3">
        <v>0</v>
      </c>
      <c r="M128" s="2">
        <f t="shared" si="29"/>
        <v>0</v>
      </c>
      <c r="N128" s="2">
        <f t="shared" si="30"/>
        <v>0</v>
      </c>
      <c r="O128" s="3">
        <v>0</v>
      </c>
      <c r="P128" s="13">
        <v>0</v>
      </c>
      <c r="Q128" s="2">
        <f t="shared" si="31"/>
        <v>0</v>
      </c>
      <c r="R128" s="2">
        <f t="shared" si="32"/>
        <v>0</v>
      </c>
    </row>
    <row r="129" spans="1:18" ht="112.5" x14ac:dyDescent="0.3">
      <c r="A129" s="15" t="s">
        <v>77</v>
      </c>
      <c r="B129" s="23" t="s">
        <v>205</v>
      </c>
      <c r="C129" s="40"/>
      <c r="D129" s="10">
        <f t="shared" ref="D129:G129" si="34">D130+D131</f>
        <v>978.9</v>
      </c>
      <c r="E129" s="10">
        <f t="shared" si="34"/>
        <v>0</v>
      </c>
      <c r="F129" s="10">
        <f t="shared" si="34"/>
        <v>0</v>
      </c>
      <c r="G129" s="10">
        <f t="shared" si="34"/>
        <v>1533.1</v>
      </c>
      <c r="H129" s="2">
        <f t="shared" si="27"/>
        <v>1533.1</v>
      </c>
      <c r="I129" s="2">
        <f t="shared" si="28"/>
        <v>2512</v>
      </c>
      <c r="J129" s="10">
        <f t="shared" ref="J129:P129" si="35">J130+J131</f>
        <v>0</v>
      </c>
      <c r="K129" s="10">
        <f t="shared" si="35"/>
        <v>0</v>
      </c>
      <c r="L129" s="10">
        <f t="shared" si="35"/>
        <v>0</v>
      </c>
      <c r="M129" s="2">
        <f t="shared" si="29"/>
        <v>0</v>
      </c>
      <c r="N129" s="2">
        <f t="shared" si="30"/>
        <v>0</v>
      </c>
      <c r="O129" s="10">
        <f t="shared" si="35"/>
        <v>0</v>
      </c>
      <c r="P129" s="10">
        <f t="shared" si="35"/>
        <v>0</v>
      </c>
      <c r="Q129" s="2">
        <f t="shared" si="31"/>
        <v>0</v>
      </c>
      <c r="R129" s="2">
        <f t="shared" si="32"/>
        <v>0</v>
      </c>
    </row>
    <row r="130" spans="1:18" ht="56.25" x14ac:dyDescent="0.3">
      <c r="A130" s="15" t="s">
        <v>207</v>
      </c>
      <c r="B130" s="23" t="s">
        <v>206</v>
      </c>
      <c r="C130" s="40"/>
      <c r="D130" s="3">
        <v>978.9</v>
      </c>
      <c r="E130" s="3">
        <v>0</v>
      </c>
      <c r="F130" s="3">
        <v>0</v>
      </c>
      <c r="G130" s="3">
        <v>-598.5</v>
      </c>
      <c r="H130" s="2">
        <f t="shared" si="27"/>
        <v>-598.5</v>
      </c>
      <c r="I130" s="2">
        <f t="shared" si="28"/>
        <v>380.4</v>
      </c>
      <c r="J130" s="3">
        <v>0</v>
      </c>
      <c r="K130" s="3">
        <v>0</v>
      </c>
      <c r="L130" s="3">
        <v>0</v>
      </c>
      <c r="M130" s="2">
        <f t="shared" si="29"/>
        <v>0</v>
      </c>
      <c r="N130" s="2">
        <f t="shared" si="30"/>
        <v>0</v>
      </c>
      <c r="O130" s="3">
        <v>0</v>
      </c>
      <c r="P130" s="13">
        <v>0</v>
      </c>
      <c r="Q130" s="2">
        <f t="shared" si="31"/>
        <v>0</v>
      </c>
      <c r="R130" s="2">
        <f t="shared" si="32"/>
        <v>0</v>
      </c>
    </row>
    <row r="131" spans="1:18" ht="63" customHeight="1" x14ac:dyDescent="0.3">
      <c r="A131" s="15" t="s">
        <v>208</v>
      </c>
      <c r="B131" s="23" t="s">
        <v>209</v>
      </c>
      <c r="C131" s="40"/>
      <c r="D131" s="3">
        <v>0</v>
      </c>
      <c r="E131" s="3">
        <v>0</v>
      </c>
      <c r="F131" s="3">
        <v>0</v>
      </c>
      <c r="G131" s="3">
        <v>2131.6</v>
      </c>
      <c r="H131" s="2">
        <f t="shared" si="27"/>
        <v>2131.6</v>
      </c>
      <c r="I131" s="2">
        <f t="shared" si="28"/>
        <v>2131.6</v>
      </c>
      <c r="J131" s="3">
        <v>0</v>
      </c>
      <c r="K131" s="3">
        <v>0</v>
      </c>
      <c r="L131" s="3">
        <v>0</v>
      </c>
      <c r="M131" s="2">
        <f t="shared" si="29"/>
        <v>0</v>
      </c>
      <c r="N131" s="2">
        <f t="shared" si="30"/>
        <v>0</v>
      </c>
      <c r="O131" s="3">
        <v>0</v>
      </c>
      <c r="P131" s="13">
        <v>0</v>
      </c>
      <c r="Q131" s="2">
        <f t="shared" si="31"/>
        <v>0</v>
      </c>
      <c r="R131" s="2">
        <f t="shared" si="32"/>
        <v>0</v>
      </c>
    </row>
    <row r="132" spans="1:18" ht="75" x14ac:dyDescent="0.3">
      <c r="A132" s="15" t="s">
        <v>78</v>
      </c>
      <c r="B132" s="23" t="s">
        <v>79</v>
      </c>
      <c r="C132" s="40"/>
      <c r="D132" s="10">
        <f>SUM(D134+D133+D135)</f>
        <v>-6564.4000000000005</v>
      </c>
      <c r="E132" s="10">
        <f t="shared" ref="E132:F132" si="36">SUM(E134+E133+E135)</f>
        <v>0</v>
      </c>
      <c r="F132" s="10">
        <f t="shared" si="36"/>
        <v>0</v>
      </c>
      <c r="G132" s="10">
        <f>SUM(G134+G133+G135)</f>
        <v>-1141.6000000000001</v>
      </c>
      <c r="H132" s="2">
        <f t="shared" si="27"/>
        <v>-1141.6000000000001</v>
      </c>
      <c r="I132" s="2">
        <f t="shared" si="28"/>
        <v>-7706.0000000000009</v>
      </c>
      <c r="J132" s="10">
        <f t="shared" ref="J132:P132" si="37">SUM(J135)</f>
        <v>0</v>
      </c>
      <c r="K132" s="10">
        <f t="shared" si="37"/>
        <v>0</v>
      </c>
      <c r="L132" s="10">
        <f t="shared" si="37"/>
        <v>0</v>
      </c>
      <c r="M132" s="2">
        <f t="shared" si="29"/>
        <v>0</v>
      </c>
      <c r="N132" s="2">
        <f t="shared" si="30"/>
        <v>0</v>
      </c>
      <c r="O132" s="10">
        <f t="shared" si="37"/>
        <v>0</v>
      </c>
      <c r="P132" s="10">
        <f t="shared" si="37"/>
        <v>0</v>
      </c>
      <c r="Q132" s="2">
        <f t="shared" si="31"/>
        <v>0</v>
      </c>
      <c r="R132" s="2">
        <f t="shared" si="32"/>
        <v>0</v>
      </c>
    </row>
    <row r="133" spans="1:18" ht="98.25" customHeight="1" x14ac:dyDescent="0.3">
      <c r="A133" s="15" t="s">
        <v>224</v>
      </c>
      <c r="B133" s="23" t="s">
        <v>225</v>
      </c>
      <c r="C133" s="40"/>
      <c r="D133" s="10">
        <v>-98.6</v>
      </c>
      <c r="E133" s="10">
        <v>0</v>
      </c>
      <c r="F133" s="10">
        <v>0</v>
      </c>
      <c r="G133" s="10">
        <v>0</v>
      </c>
      <c r="H133" s="2">
        <f t="shared" si="27"/>
        <v>0</v>
      </c>
      <c r="I133" s="2">
        <f t="shared" si="28"/>
        <v>-98.6</v>
      </c>
      <c r="J133" s="10">
        <v>0</v>
      </c>
      <c r="K133" s="10">
        <v>0</v>
      </c>
      <c r="L133" s="10">
        <v>0</v>
      </c>
      <c r="M133" s="2">
        <f t="shared" si="29"/>
        <v>0</v>
      </c>
      <c r="N133" s="2">
        <f t="shared" si="30"/>
        <v>0</v>
      </c>
      <c r="O133" s="10">
        <v>0</v>
      </c>
      <c r="P133" s="10">
        <v>0</v>
      </c>
      <c r="Q133" s="2">
        <f t="shared" si="31"/>
        <v>0</v>
      </c>
      <c r="R133" s="2">
        <f t="shared" si="32"/>
        <v>0</v>
      </c>
    </row>
    <row r="134" spans="1:18" ht="63" customHeight="1" x14ac:dyDescent="0.3">
      <c r="A134" s="15" t="s">
        <v>210</v>
      </c>
      <c r="B134" s="23" t="s">
        <v>212</v>
      </c>
      <c r="C134" s="40"/>
      <c r="D134" s="10">
        <v>0</v>
      </c>
      <c r="E134" s="10">
        <v>0</v>
      </c>
      <c r="F134" s="10">
        <v>0</v>
      </c>
      <c r="G134" s="10">
        <v>-1141.4000000000001</v>
      </c>
      <c r="H134" s="2">
        <f t="shared" si="27"/>
        <v>-1141.4000000000001</v>
      </c>
      <c r="I134" s="2">
        <f t="shared" si="28"/>
        <v>-1141.4000000000001</v>
      </c>
      <c r="J134" s="10">
        <v>0</v>
      </c>
      <c r="K134" s="10">
        <v>0</v>
      </c>
      <c r="L134" s="10">
        <v>0</v>
      </c>
      <c r="M134" s="2">
        <f t="shared" si="29"/>
        <v>0</v>
      </c>
      <c r="N134" s="2">
        <f t="shared" si="30"/>
        <v>0</v>
      </c>
      <c r="O134" s="10">
        <v>0</v>
      </c>
      <c r="P134" s="10">
        <v>0</v>
      </c>
      <c r="Q134" s="2">
        <f t="shared" si="31"/>
        <v>0</v>
      </c>
      <c r="R134" s="2">
        <f t="shared" si="32"/>
        <v>0</v>
      </c>
    </row>
    <row r="135" spans="1:18" ht="75.75" customHeight="1" x14ac:dyDescent="0.3">
      <c r="A135" s="15" t="s">
        <v>211</v>
      </c>
      <c r="B135" s="23" t="s">
        <v>213</v>
      </c>
      <c r="C135" s="40"/>
      <c r="D135" s="3">
        <v>-6465.8</v>
      </c>
      <c r="E135" s="3">
        <v>0</v>
      </c>
      <c r="F135" s="3">
        <v>0</v>
      </c>
      <c r="G135" s="3">
        <v>-0.2</v>
      </c>
      <c r="H135" s="2">
        <f t="shared" si="27"/>
        <v>-0.2</v>
      </c>
      <c r="I135" s="2">
        <f t="shared" si="28"/>
        <v>-6466</v>
      </c>
      <c r="J135" s="3">
        <v>0</v>
      </c>
      <c r="K135" s="3">
        <v>0</v>
      </c>
      <c r="L135" s="3">
        <v>0</v>
      </c>
      <c r="M135" s="2">
        <f t="shared" si="29"/>
        <v>0</v>
      </c>
      <c r="N135" s="2">
        <f t="shared" si="30"/>
        <v>0</v>
      </c>
      <c r="O135" s="3">
        <v>0</v>
      </c>
      <c r="P135" s="13">
        <v>0</v>
      </c>
      <c r="Q135" s="2">
        <f t="shared" si="31"/>
        <v>0</v>
      </c>
      <c r="R135" s="2">
        <f t="shared" si="32"/>
        <v>0</v>
      </c>
    </row>
    <row r="136" spans="1:18" x14ac:dyDescent="0.3">
      <c r="A136" s="15" t="s">
        <v>227</v>
      </c>
      <c r="B136" s="53" t="s">
        <v>80</v>
      </c>
      <c r="C136" s="17" t="s">
        <v>227</v>
      </c>
      <c r="D136" s="10">
        <f t="shared" ref="D136:P136" si="38">SUM(D8+D60)</f>
        <v>2362976.1</v>
      </c>
      <c r="E136" s="10">
        <f t="shared" si="38"/>
        <v>297622.09999999998</v>
      </c>
      <c r="F136" s="10">
        <f t="shared" si="38"/>
        <v>307387.5</v>
      </c>
      <c r="G136" s="10">
        <f>SUM(G8+G60)</f>
        <v>279785.09999999998</v>
      </c>
      <c r="H136" s="2">
        <f t="shared" si="27"/>
        <v>884794.7</v>
      </c>
      <c r="I136" s="2">
        <f t="shared" si="28"/>
        <v>3247770.8</v>
      </c>
      <c r="J136" s="10">
        <f t="shared" si="38"/>
        <v>2422192.4</v>
      </c>
      <c r="K136" s="10">
        <f t="shared" si="38"/>
        <v>-16808.3</v>
      </c>
      <c r="L136" s="10">
        <f t="shared" si="38"/>
        <v>478201.9</v>
      </c>
      <c r="M136" s="2">
        <f t="shared" si="29"/>
        <v>461393.60000000003</v>
      </c>
      <c r="N136" s="2">
        <f t="shared" si="30"/>
        <v>2883586</v>
      </c>
      <c r="O136" s="10">
        <f t="shared" si="38"/>
        <v>2500022.8999999994</v>
      </c>
      <c r="P136" s="10">
        <f t="shared" si="38"/>
        <v>6466.9</v>
      </c>
      <c r="Q136" s="2">
        <f t="shared" si="31"/>
        <v>6466.9</v>
      </c>
      <c r="R136" s="2">
        <f t="shared" si="32"/>
        <v>2506489.7999999993</v>
      </c>
    </row>
  </sheetData>
  <mergeCells count="10">
    <mergeCell ref="A1:R1"/>
    <mergeCell ref="A2:R2"/>
    <mergeCell ref="A3:R3"/>
    <mergeCell ref="A5:A6"/>
    <mergeCell ref="B5:B6"/>
    <mergeCell ref="C5:C6"/>
    <mergeCell ref="D5:I5"/>
    <mergeCell ref="J5:N5"/>
    <mergeCell ref="O5:R5"/>
    <mergeCell ref="Q4:R4"/>
  </mergeCells>
  <pageMargins left="0.19685039370078741" right="0.19685039370078741" top="0.78740157480314965" bottom="0.39370078740157483" header="0.31496062992125984" footer="0.31496062992125984"/>
  <pageSetup paperSize="9" scale="42" fitToWidth="0" fitToHeight="0" orientation="landscape" r:id="rId1"/>
  <rowBreaks count="5" manualBreakCount="5">
    <brk id="17" max="17" man="1"/>
    <brk id="40" max="17" man="1"/>
    <brk id="63" max="17" man="1"/>
    <brk id="104" max="17" man="1"/>
    <brk id="11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Поправки июль</vt:lpstr>
      <vt:lpstr>'Поправки июль'!Заголовки_для_печати</vt:lpstr>
      <vt:lpstr>'Поправки июль'!Область_печати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А. Пастух</dc:creator>
  <cp:lastModifiedBy>Ирина А. Пастух</cp:lastModifiedBy>
  <cp:lastPrinted>2025-07-08T04:59:44Z</cp:lastPrinted>
  <dcterms:created xsi:type="dcterms:W3CDTF">2021-10-14T06:10:06Z</dcterms:created>
  <dcterms:modified xsi:type="dcterms:W3CDTF">2025-07-08T04:59:49Z</dcterms:modified>
</cp:coreProperties>
</file>